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165" windowWidth="15195" windowHeight="7875" tabRatio="799"/>
  </bookViews>
  <sheets>
    <sheet name="Прогноз 2023-2025 готов" sheetId="1" r:id="rId1"/>
    <sheet name="Приложение 2" sheetId="14" r:id="rId2"/>
    <sheet name="Прил 3 (расчет ИФО)" sheetId="9" r:id="rId3"/>
    <sheet name="Прил 4 (показатели предприятий)" sheetId="13" r:id="rId4"/>
    <sheet name="Прил 5 Прогноз по поселениям" sheetId="8" r:id="rId5"/>
    <sheet name="Прил 6 Инвестпроекты" sheetId="12" r:id="rId6"/>
  </sheets>
  <definedNames>
    <definedName name="_xlnm.Print_Titles" localSheetId="2">'Прил 3 (расчет ИФО)'!$5:$7</definedName>
    <definedName name="_xlnm.Print_Titles" localSheetId="4">'Прил 5 Прогноз по поселениям'!$A:$A,'Прил 5 Прогноз по поселениям'!$4:$7</definedName>
    <definedName name="_xlnm.Print_Titles" localSheetId="1">'Приложение 2'!$A:$A,'Приложение 2'!$4:$7</definedName>
    <definedName name="_xlnm.Print_Titles" localSheetId="0">'Прогноз 2023-2025 готов'!$6:$8</definedName>
    <definedName name="_xlnm.Print_Area" localSheetId="2">'Прил 3 (расчет ИФО)'!$A$1:$U$322</definedName>
    <definedName name="_xlnm.Print_Area" localSheetId="3">'Прил 4 (показатели предприятий)'!$A$1:$I$67</definedName>
    <definedName name="_xlnm.Print_Area" localSheetId="4">'Прил 5 Прогноз по поселениям'!$A$1:$AQ$18</definedName>
    <definedName name="_xlnm.Print_Area" localSheetId="5">'Прил 6 Инвестпроекты'!$A$1:$N$18</definedName>
    <definedName name="_xlnm.Print_Area" localSheetId="1">'Приложение 2'!$A$1:$AL$109</definedName>
    <definedName name="_xlnm.Print_Area" localSheetId="0">'Прогноз 2023-2025 готов'!$A$1:$I$170</definedName>
  </definedNames>
  <calcPr calcId="114210" fullCalcOnLoad="1"/>
</workbook>
</file>

<file path=xl/calcChain.xml><?xml version="1.0" encoding="utf-8"?>
<calcChain xmlns="http://schemas.openxmlformats.org/spreadsheetml/2006/main">
  <c r="E149" i="1"/>
  <c r="D149"/>
  <c r="I149"/>
  <c r="H149"/>
  <c r="G149"/>
  <c r="F149"/>
  <c r="AF100" i="14"/>
  <c r="AE100"/>
  <c r="AD100"/>
  <c r="AC100"/>
  <c r="AL102"/>
  <c r="AK102"/>
  <c r="AJ102"/>
  <c r="AI102"/>
  <c r="AH102"/>
  <c r="AG102"/>
  <c r="N100"/>
  <c r="M100"/>
  <c r="L100"/>
  <c r="K100"/>
  <c r="J100"/>
  <c r="I100"/>
  <c r="N97"/>
  <c r="M97"/>
  <c r="L97"/>
  <c r="K97"/>
  <c r="J97"/>
  <c r="I97"/>
  <c r="N89"/>
  <c r="M89"/>
  <c r="L89"/>
  <c r="K89"/>
  <c r="J89"/>
  <c r="I89"/>
  <c r="N79"/>
  <c r="M79"/>
  <c r="L79"/>
  <c r="K79"/>
  <c r="J79"/>
  <c r="I79"/>
  <c r="N71"/>
  <c r="M71"/>
  <c r="L71"/>
  <c r="K71"/>
  <c r="J71"/>
  <c r="I71"/>
  <c r="N15"/>
  <c r="M15"/>
  <c r="L15"/>
  <c r="K15"/>
  <c r="J15"/>
  <c r="I15"/>
  <c r="N13"/>
  <c r="M13"/>
  <c r="L13"/>
  <c r="K13"/>
  <c r="J13"/>
  <c r="I13"/>
  <c r="N9"/>
  <c r="M9"/>
  <c r="L9"/>
  <c r="K9"/>
  <c r="J9"/>
  <c r="I9"/>
  <c r="G84" i="1"/>
  <c r="G82"/>
  <c r="G156"/>
  <c r="G100"/>
  <c r="E84"/>
  <c r="E82"/>
  <c r="E156"/>
  <c r="I84"/>
  <c r="H84"/>
  <c r="F84"/>
  <c r="F29"/>
  <c r="G29"/>
  <c r="H29"/>
  <c r="I29"/>
  <c r="D60"/>
  <c r="C60"/>
  <c r="D29"/>
  <c r="C29"/>
  <c r="D10"/>
  <c r="D25"/>
  <c r="D12"/>
  <c r="E29"/>
  <c r="O15" i="8"/>
  <c r="N15"/>
  <c r="I15"/>
  <c r="H15"/>
  <c r="N6" i="9"/>
  <c r="M6"/>
  <c r="L6"/>
  <c r="K6"/>
  <c r="J6"/>
  <c r="V97" i="14"/>
  <c r="U97"/>
  <c r="V89"/>
  <c r="U89"/>
  <c r="V79"/>
  <c r="U79"/>
  <c r="V71"/>
  <c r="U71"/>
  <c r="V15"/>
  <c r="U15"/>
  <c r="V13"/>
  <c r="U13"/>
  <c r="V9"/>
  <c r="U9"/>
  <c r="P97"/>
  <c r="O97"/>
  <c r="P89"/>
  <c r="O89"/>
  <c r="P79"/>
  <c r="O79"/>
  <c r="P71"/>
  <c r="O71"/>
  <c r="P15"/>
  <c r="O15"/>
  <c r="P13"/>
  <c r="O13"/>
  <c r="P9"/>
  <c r="O9"/>
  <c r="D97"/>
  <c r="C97"/>
  <c r="D89"/>
  <c r="C89"/>
  <c r="D79"/>
  <c r="C79"/>
  <c r="D71"/>
  <c r="C71"/>
  <c r="D15"/>
  <c r="C15"/>
  <c r="D13"/>
  <c r="C13"/>
  <c r="D9"/>
  <c r="C9"/>
  <c r="E107" i="1"/>
  <c r="E100"/>
  <c r="E62"/>
  <c r="E60"/>
  <c r="E10"/>
  <c r="E25"/>
  <c r="E12"/>
  <c r="D84"/>
  <c r="D82"/>
  <c r="D156"/>
  <c r="C84"/>
  <c r="C82"/>
  <c r="C149"/>
  <c r="C156"/>
  <c r="D107"/>
  <c r="C107"/>
  <c r="D100"/>
  <c r="C100"/>
  <c r="D62"/>
  <c r="C62"/>
  <c r="C10"/>
  <c r="C25"/>
  <c r="C12"/>
  <c r="F15" i="8"/>
  <c r="C15"/>
  <c r="D15"/>
  <c r="E15"/>
  <c r="G15"/>
  <c r="J15"/>
  <c r="K15"/>
  <c r="L15"/>
  <c r="M15"/>
  <c r="P15"/>
  <c r="Q15"/>
  <c r="R15"/>
  <c r="S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T15"/>
  <c r="U15"/>
  <c r="B15"/>
  <c r="F60" i="1"/>
  <c r="G60"/>
  <c r="H60"/>
  <c r="I60"/>
  <c r="F62"/>
  <c r="G62"/>
  <c r="H62"/>
  <c r="I62"/>
  <c r="X8" i="8"/>
  <c r="R112" i="14"/>
  <c r="S112"/>
  <c r="T112"/>
  <c r="Q112"/>
  <c r="P112"/>
  <c r="O112"/>
  <c r="N308" i="9"/>
  <c r="O308"/>
  <c r="U308"/>
  <c r="M308"/>
  <c r="T308"/>
  <c r="L308"/>
  <c r="S308"/>
  <c r="K308"/>
  <c r="R308"/>
  <c r="J308"/>
  <c r="Q308"/>
  <c r="N302"/>
  <c r="N24"/>
  <c r="N305"/>
  <c r="O302"/>
  <c r="O24"/>
  <c r="O305"/>
  <c r="U305"/>
  <c r="M302"/>
  <c r="M24"/>
  <c r="M305"/>
  <c r="T305"/>
  <c r="L302"/>
  <c r="L24"/>
  <c r="L305"/>
  <c r="S305"/>
  <c r="K302"/>
  <c r="K24"/>
  <c r="K305"/>
  <c r="R305"/>
  <c r="J302"/>
  <c r="J24"/>
  <c r="J305"/>
  <c r="Q305"/>
  <c r="U302"/>
  <c r="T302"/>
  <c r="S302"/>
  <c r="R302"/>
  <c r="Q302"/>
  <c r="R24"/>
  <c r="S24"/>
  <c r="T24"/>
  <c r="U24"/>
  <c r="P302"/>
  <c r="Q24"/>
  <c r="AK11" i="14"/>
  <c r="AK9"/>
  <c r="AK17"/>
  <c r="AK18"/>
  <c r="AK15"/>
  <c r="AK13"/>
  <c r="AK81"/>
  <c r="AK82"/>
  <c r="AK83"/>
  <c r="AK79"/>
  <c r="AK91"/>
  <c r="AK89"/>
  <c r="Y97"/>
  <c r="AE97"/>
  <c r="AK97"/>
  <c r="AK104"/>
  <c r="AK100"/>
  <c r="AK105"/>
  <c r="AK73"/>
  <c r="AK71"/>
  <c r="AK109"/>
  <c r="AJ11"/>
  <c r="AJ9"/>
  <c r="AJ17"/>
  <c r="AJ18"/>
  <c r="AJ15"/>
  <c r="AJ13"/>
  <c r="AJ81"/>
  <c r="AJ82"/>
  <c r="AJ83"/>
  <c r="AJ79"/>
  <c r="AJ91"/>
  <c r="AJ89"/>
  <c r="X97"/>
  <c r="AD97"/>
  <c r="AJ97"/>
  <c r="AJ104"/>
  <c r="AJ100"/>
  <c r="AJ105"/>
  <c r="AJ73"/>
  <c r="AJ71"/>
  <c r="AJ109"/>
  <c r="AI11"/>
  <c r="AI9"/>
  <c r="AI17"/>
  <c r="AI18"/>
  <c r="AI15"/>
  <c r="AI13"/>
  <c r="AI81"/>
  <c r="AI82"/>
  <c r="AI83"/>
  <c r="AI79"/>
  <c r="AI91"/>
  <c r="AI89"/>
  <c r="W97"/>
  <c r="AC97"/>
  <c r="AI97"/>
  <c r="AI104"/>
  <c r="AI100"/>
  <c r="AI105"/>
  <c r="AI73"/>
  <c r="AI71"/>
  <c r="AI109"/>
  <c r="AH11"/>
  <c r="AH9"/>
  <c r="AH17"/>
  <c r="AH18"/>
  <c r="AH15"/>
  <c r="AH13"/>
  <c r="AH81"/>
  <c r="AH82"/>
  <c r="AH83"/>
  <c r="AH79"/>
  <c r="AH91"/>
  <c r="AH89"/>
  <c r="AB97"/>
  <c r="AH97"/>
  <c r="AH104"/>
  <c r="AH100"/>
  <c r="AH105"/>
  <c r="AH73"/>
  <c r="AH71"/>
  <c r="AH109"/>
  <c r="AG11"/>
  <c r="AG9"/>
  <c r="AG17"/>
  <c r="AG18"/>
  <c r="AG15"/>
  <c r="AG13"/>
  <c r="AG81"/>
  <c r="AG82"/>
  <c r="AG83"/>
  <c r="AG79"/>
  <c r="AG91"/>
  <c r="AG89"/>
  <c r="AA97"/>
  <c r="AG97"/>
  <c r="AG104"/>
  <c r="AG100"/>
  <c r="AG105"/>
  <c r="AG73"/>
  <c r="AG71"/>
  <c r="AG109"/>
  <c r="AK99"/>
  <c r="AJ99"/>
  <c r="AI99"/>
  <c r="AH99"/>
  <c r="AG99"/>
  <c r="Y9"/>
  <c r="Y71"/>
  <c r="Y79"/>
  <c r="Y100"/>
  <c r="Y105"/>
  <c r="Y89"/>
  <c r="Y109"/>
  <c r="AE109"/>
  <c r="X9"/>
  <c r="X71"/>
  <c r="X79"/>
  <c r="X100"/>
  <c r="X105"/>
  <c r="X89"/>
  <c r="X109"/>
  <c r="AD109"/>
  <c r="W9"/>
  <c r="W71"/>
  <c r="W79"/>
  <c r="W100"/>
  <c r="W105"/>
  <c r="W89"/>
  <c r="W109"/>
  <c r="AC109"/>
  <c r="V100"/>
  <c r="V105"/>
  <c r="V109"/>
  <c r="AB109"/>
  <c r="U100"/>
  <c r="U105"/>
  <c r="U109"/>
  <c r="AA109"/>
  <c r="AE105"/>
  <c r="AD105"/>
  <c r="AC105"/>
  <c r="AB105"/>
  <c r="AA105"/>
  <c r="AE89"/>
  <c r="AD89"/>
  <c r="AC89"/>
  <c r="AB89"/>
  <c r="AA89"/>
  <c r="AE79"/>
  <c r="AD79"/>
  <c r="AC79"/>
  <c r="AB79"/>
  <c r="AA79"/>
  <c r="AE71"/>
  <c r="AD71"/>
  <c r="AC71"/>
  <c r="AB71"/>
  <c r="AA71"/>
  <c r="AE15"/>
  <c r="AD15"/>
  <c r="AC15"/>
  <c r="AE13"/>
  <c r="AD13"/>
  <c r="AC13"/>
  <c r="AB13"/>
  <c r="AA13"/>
  <c r="AE9"/>
  <c r="AD9"/>
  <c r="AC9"/>
  <c r="AB9"/>
  <c r="AA9"/>
  <c r="Y15"/>
  <c r="Y13"/>
  <c r="X15"/>
  <c r="X13"/>
  <c r="W15"/>
  <c r="W13"/>
  <c r="S9"/>
  <c r="S15"/>
  <c r="S13"/>
  <c r="S79"/>
  <c r="S89"/>
  <c r="S97"/>
  <c r="S100"/>
  <c r="S105"/>
  <c r="S71"/>
  <c r="S109"/>
  <c r="R9"/>
  <c r="R15"/>
  <c r="R13"/>
  <c r="R79"/>
  <c r="R89"/>
  <c r="R97"/>
  <c r="R100"/>
  <c r="R105"/>
  <c r="R71"/>
  <c r="R109"/>
  <c r="Q9"/>
  <c r="Q15"/>
  <c r="Q13"/>
  <c r="Q79"/>
  <c r="Q89"/>
  <c r="Q97"/>
  <c r="Q100"/>
  <c r="Q105"/>
  <c r="Q71"/>
  <c r="Q109"/>
  <c r="P100"/>
  <c r="P105"/>
  <c r="P109"/>
  <c r="O100"/>
  <c r="O105"/>
  <c r="O109"/>
  <c r="M105"/>
  <c r="M109"/>
  <c r="L105"/>
  <c r="L109"/>
  <c r="K105"/>
  <c r="K109"/>
  <c r="J105"/>
  <c r="J109"/>
  <c r="I105"/>
  <c r="I109"/>
  <c r="G9"/>
  <c r="G15"/>
  <c r="G13"/>
  <c r="G79"/>
  <c r="G89"/>
  <c r="G97"/>
  <c r="G100"/>
  <c r="G105"/>
  <c r="G71"/>
  <c r="G109"/>
  <c r="F9"/>
  <c r="F15"/>
  <c r="F13"/>
  <c r="F79"/>
  <c r="F89"/>
  <c r="F97"/>
  <c r="F100"/>
  <c r="F105"/>
  <c r="F71"/>
  <c r="F109"/>
  <c r="E9"/>
  <c r="E15"/>
  <c r="E13"/>
  <c r="E79"/>
  <c r="E89"/>
  <c r="E97"/>
  <c r="E100"/>
  <c r="E105"/>
  <c r="E71"/>
  <c r="E109"/>
  <c r="D100"/>
  <c r="D105"/>
  <c r="D109"/>
  <c r="C100"/>
  <c r="C105"/>
  <c r="C109"/>
  <c r="AK7"/>
  <c r="AJ7"/>
  <c r="AF7"/>
  <c r="AE7"/>
  <c r="AD7"/>
  <c r="Z7"/>
  <c r="Y7"/>
  <c r="X7"/>
  <c r="T7"/>
  <c r="S7"/>
  <c r="R7"/>
  <c r="N7"/>
  <c r="M7"/>
  <c r="L7"/>
  <c r="AJ6"/>
  <c r="AI6"/>
  <c r="AH6"/>
  <c r="AG6"/>
  <c r="AD6"/>
  <c r="AC6"/>
  <c r="AB6"/>
  <c r="AA6"/>
  <c r="X6"/>
  <c r="W6"/>
  <c r="V6"/>
  <c r="U6"/>
  <c r="R6"/>
  <c r="Q6"/>
  <c r="P6"/>
  <c r="O6"/>
  <c r="L6"/>
  <c r="K6"/>
  <c r="J6"/>
  <c r="I6"/>
  <c r="N105"/>
  <c r="N109"/>
  <c r="AL81"/>
  <c r="AL82"/>
  <c r="AL83"/>
  <c r="AL79"/>
  <c r="Z79"/>
  <c r="AF79"/>
  <c r="H79"/>
  <c r="T79"/>
  <c r="H97"/>
  <c r="H71"/>
  <c r="H89"/>
  <c r="H105"/>
  <c r="H9"/>
  <c r="H100"/>
  <c r="H109"/>
  <c r="T9"/>
  <c r="Z9"/>
  <c r="AF9"/>
  <c r="AL11"/>
  <c r="AL9"/>
  <c r="H15"/>
  <c r="H13"/>
  <c r="T15"/>
  <c r="T13"/>
  <c r="Z15"/>
  <c r="Z13"/>
  <c r="AF15"/>
  <c r="AF13"/>
  <c r="AL17"/>
  <c r="AL18"/>
  <c r="AL15"/>
  <c r="AL13"/>
  <c r="T71"/>
  <c r="Z71"/>
  <c r="AF71"/>
  <c r="AL73"/>
  <c r="AL71"/>
  <c r="T89"/>
  <c r="Z89"/>
  <c r="AL91"/>
  <c r="AL89"/>
  <c r="AF89"/>
  <c r="T97"/>
  <c r="Z97"/>
  <c r="AL97"/>
  <c r="AL99"/>
  <c r="T100"/>
  <c r="Z100"/>
  <c r="AL104"/>
  <c r="AL100"/>
  <c r="T105"/>
  <c r="Z105"/>
  <c r="AF105"/>
  <c r="AL105"/>
  <c r="T109"/>
  <c r="Z109"/>
  <c r="AL109"/>
  <c r="AF109"/>
  <c r="I82" i="1"/>
  <c r="I156"/>
  <c r="H82"/>
  <c r="H156"/>
  <c r="F82"/>
  <c r="F156"/>
  <c r="I107"/>
  <c r="I100"/>
  <c r="H107"/>
  <c r="H100"/>
  <c r="G107"/>
  <c r="F107"/>
  <c r="F100"/>
  <c r="F10"/>
  <c r="F25"/>
  <c r="G10"/>
  <c r="G25"/>
  <c r="H10"/>
  <c r="H25"/>
  <c r="I10"/>
  <c r="I25"/>
  <c r="F12"/>
  <c r="G12"/>
  <c r="H12"/>
  <c r="I12"/>
  <c r="U6" i="8"/>
  <c r="T6"/>
  <c r="S7"/>
  <c r="R7"/>
  <c r="Q7"/>
  <c r="P6"/>
  <c r="O6"/>
  <c r="N6"/>
  <c r="M7"/>
  <c r="L7"/>
  <c r="K7"/>
  <c r="J6"/>
  <c r="I6"/>
  <c r="H6"/>
  <c r="U6" i="9"/>
  <c r="T6"/>
  <c r="S6"/>
  <c r="R6"/>
  <c r="Q6"/>
  <c r="P6"/>
  <c r="O6"/>
</calcChain>
</file>

<file path=xl/comments1.xml><?xml version="1.0" encoding="utf-8"?>
<comments xmlns="http://schemas.openxmlformats.org/spreadsheetml/2006/main">
  <authors>
    <author>Михельсон</author>
  </authors>
  <commentList>
    <comment ref="E97" authorId="0">
      <text>
        <r>
          <rPr>
            <b/>
            <sz val="8"/>
            <color indexed="81"/>
            <rFont val="Tahoma"/>
            <charset val="204"/>
          </rPr>
          <t>Михельсон:</t>
        </r>
        <r>
          <rPr>
            <sz val="8"/>
            <color indexed="81"/>
            <rFont val="Tahoma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в т.ч. из обл.бюдж 212 чел</t>
        </r>
        <r>
          <rPr>
            <sz val="8"/>
            <color indexed="81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<sst xmlns="http://schemas.openxmlformats.org/spreadsheetml/2006/main" count="1362" uniqueCount="728">
  <si>
    <t>Объем инвестиций в основной капитал за счет всех источников -  всего</t>
  </si>
  <si>
    <t>Прочие доходы</t>
  </si>
  <si>
    <t xml:space="preserve">2 вариант </t>
  </si>
  <si>
    <t>экономические показатели</t>
  </si>
  <si>
    <t>Производство резиновых и пластмассовых изделий - всего</t>
  </si>
  <si>
    <t xml:space="preserve">Прочие - всего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</si>
  <si>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</si>
  <si>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</si>
  <si>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</si>
  <si>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</si>
  <si>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</si>
  <si>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</si>
  <si>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</si>
  <si>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</si>
  <si>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</si>
  <si>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</si>
  <si>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</si>
  <si>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</si>
  <si>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</si>
  <si>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</si>
  <si>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</si>
  <si>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</si>
  <si>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</si>
  <si>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</si>
  <si>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</si>
  <si>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</si>
  <si>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</si>
  <si>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</si>
  <si>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Фонд оплаты труда</t>
  </si>
  <si>
    <t>тыс.руб.</t>
  </si>
  <si>
    <t>из них: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</si>
  <si>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</si>
  <si>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</si>
  <si>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</si>
  <si>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</si>
  <si>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>тыс. т</t>
  </si>
  <si>
    <t>млн. м3</t>
  </si>
  <si>
    <t>тыс. м3</t>
  </si>
  <si>
    <t>т</t>
  </si>
  <si>
    <t>ИТОГО</t>
  </si>
  <si>
    <t>тыс. шт</t>
  </si>
  <si>
    <t>тыс.пар</t>
  </si>
  <si>
    <t>тыс.шт</t>
  </si>
  <si>
    <t>м3</t>
  </si>
  <si>
    <t>тыс. м2</t>
  </si>
  <si>
    <t>тыс.т</t>
  </si>
  <si>
    <t>шт</t>
  </si>
  <si>
    <t>зерно</t>
  </si>
  <si>
    <t>картофель</t>
  </si>
  <si>
    <t>овощи</t>
  </si>
  <si>
    <t>мясо</t>
  </si>
  <si>
    <t>молоко</t>
  </si>
  <si>
    <t>яйца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</si>
  <si>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</si>
  <si>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</si>
  <si>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</si>
  <si>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Транспорт и связь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</si>
  <si>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</si>
  <si>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</si>
  <si>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</si>
  <si>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</si>
  <si>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ГВт.ч
 (млн.  Квт.ч.)</t>
  </si>
  <si>
    <t>1500*</t>
  </si>
  <si>
    <t>90,8*</t>
  </si>
  <si>
    <t>296,3*</t>
  </si>
  <si>
    <t>109,5*</t>
  </si>
  <si>
    <t>315,2*</t>
  </si>
  <si>
    <t>444*</t>
  </si>
  <si>
    <t>х</t>
  </si>
  <si>
    <t>Наименование элементарного вида деятельности,
 товара-представителя</t>
  </si>
  <si>
    <t>*) сопоставимая цена 1994 г. (рублей за единицу продукции)</t>
  </si>
  <si>
    <t>км (тыс.м)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</si>
  <si>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</si>
  <si>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Производство кокса, нефтепродуктов - всего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</si>
  <si>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</si>
  <si>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 xml:space="preserve">1 вариант </t>
  </si>
  <si>
    <t>финансовые показатели</t>
  </si>
  <si>
    <t>социальные показатели</t>
  </si>
  <si>
    <t>Фонд оплаты труда, млн. руб</t>
  </si>
  <si>
    <t xml:space="preserve">Объем отгруженных товаров, 
выполненных работ и услуг, млн. руб. </t>
  </si>
  <si>
    <t>Приложение 1</t>
  </si>
  <si>
    <t>Приложение 2 к прогнозу</t>
  </si>
  <si>
    <t>Приложение 3 к прогнозу</t>
  </si>
  <si>
    <t>Прогноз на:</t>
  </si>
  <si>
    <t>Количество индивидуальных предпринимателей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</si>
  <si>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</si>
  <si>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</si>
  <si>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</si>
  <si>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 xml:space="preserve">Расчет индексов производства продукции
по элементарному виду деятельности,  исходя из динамики по товарам-представителям
</t>
  </si>
  <si>
    <t>Прибыль (убыток) до налогообложения, 
млн. руб.</t>
  </si>
  <si>
    <t>Произведено продукции в натуральном выражении</t>
  </si>
  <si>
    <t>Среднемесячная заработная плата, руб</t>
  </si>
  <si>
    <t>№ п/п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</si>
  <si>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</si>
  <si>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</si>
  <si>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</si>
  <si>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</si>
  <si>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</si>
  <si>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</si>
  <si>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</si>
  <si>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</si>
  <si>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</si>
  <si>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</si>
  <si>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</si>
  <si>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Фонд начисленной заработной платы работников сельского хозяйства</t>
  </si>
  <si>
    <t>уточнение</t>
  </si>
  <si>
    <t>Диагностика состояния экономики и предприятий муниципального образования</t>
  </si>
  <si>
    <t>Наименование проекта</t>
  </si>
  <si>
    <t>Инвестор</t>
  </si>
  <si>
    <t>Объем инвестиций, млн.руб.</t>
  </si>
  <si>
    <t>Выручка от реализации продукции, работ, услуг, млн.руб.</t>
  </si>
  <si>
    <t>Приложение 4.</t>
  </si>
  <si>
    <t xml:space="preserve">Показатели социально-экономического развития базовых предприятий </t>
  </si>
  <si>
    <t xml:space="preserve">(предоставляется отдельно по каждому предприятию) </t>
  </si>
  <si>
    <t>________________________________________________________________________________________</t>
  </si>
  <si>
    <t>(наименование предприятия)</t>
  </si>
  <si>
    <t xml:space="preserve">Показатели </t>
  </si>
  <si>
    <t>Ед. измер.</t>
  </si>
  <si>
    <t>прогноз на:</t>
  </si>
  <si>
    <t xml:space="preserve">Среднегод. стоим. ОФ по остат. стоимости </t>
  </si>
  <si>
    <t>тыс. руб.</t>
  </si>
  <si>
    <t>Инвестиции в основной капитал</t>
  </si>
  <si>
    <t>Выручка от реализации товаров (работ, услуг)</t>
  </si>
  <si>
    <t>Удельный вес экспорта в объеме реализации</t>
  </si>
  <si>
    <t>Прибыль (убыток) до налогообложения</t>
  </si>
  <si>
    <t>Объем затрат на производство и реализацию продукции (работ, услуг)</t>
  </si>
  <si>
    <t>Затраты на рубль реализованной  продукции</t>
  </si>
  <si>
    <t>Удельный вес в затратах на производство и реализацию продукции (услуг) на:</t>
  </si>
  <si>
    <t xml:space="preserve">  - электрическую энергию</t>
  </si>
  <si>
    <t xml:space="preserve">  - тепловую энергию</t>
  </si>
  <si>
    <t xml:space="preserve">  - топливо</t>
  </si>
  <si>
    <t xml:space="preserve">  - ж/д перевозки</t>
  </si>
  <si>
    <t>Налоги и платежи в бюджеты всех уровней</t>
  </si>
  <si>
    <t xml:space="preserve">  - начисленные</t>
  </si>
  <si>
    <t xml:space="preserve">  - уплаченные</t>
  </si>
  <si>
    <t xml:space="preserve"> в том числе в консолидированный бюджет области:</t>
  </si>
  <si>
    <t>Задолженность по платежам в бюджеты всех уровней (на конец года) - всего,</t>
  </si>
  <si>
    <t>в том числе</t>
  </si>
  <si>
    <t>в консолидированный местный бюджет</t>
  </si>
  <si>
    <t>Среднесписочная численность работающих</t>
  </si>
  <si>
    <t>чел.</t>
  </si>
  <si>
    <t>Задолженность по заработной плате на конец года</t>
  </si>
  <si>
    <t>Выпуск основных видов продукции:</t>
  </si>
  <si>
    <t>в натур. выраж.</t>
  </si>
  <si>
    <t>Подпись руководителя предприятия</t>
  </si>
  <si>
    <r>
      <t xml:space="preserve">Загруженность мощностей                                                                      </t>
    </r>
    <r>
      <rPr>
        <sz val="12"/>
        <rFont val="Times New Roman"/>
        <family val="1"/>
        <charset val="204"/>
      </rPr>
      <t>(средняя или по основной номенклатуре)</t>
    </r>
  </si>
  <si>
    <r>
      <t xml:space="preserve">Износ машин и оборудования                                                                   </t>
    </r>
    <r>
      <rPr>
        <sz val="12"/>
        <rFont val="Times New Roman"/>
        <family val="1"/>
        <charset val="204"/>
      </rPr>
      <t>(активной части ОФ)</t>
    </r>
  </si>
  <si>
    <t>Количество создаваемых новых рабочих мест</t>
  </si>
  <si>
    <t xml:space="preserve">Выпуск продукции в натуральном выражении
 (в соотв. ед.) 
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</si>
  <si>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</si>
  <si>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</si>
  <si>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и т.д.</t>
  </si>
  <si>
    <t>продукция 
№ 1</t>
  </si>
  <si>
    <t>продукция 
№ 2</t>
  </si>
  <si>
    <t>продукция № 3</t>
  </si>
  <si>
    <t>ВСЕГО ПО ПРОЕКТУ</t>
  </si>
  <si>
    <t>Проект 1</t>
  </si>
  <si>
    <t xml:space="preserve">Период реализации проекта </t>
  </si>
  <si>
    <t>Экономи-
ческий эффект (прибыль), млн. руб.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</si>
  <si>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</si>
  <si>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</si>
  <si>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Приложение 6 к прогнозу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</si>
  <si>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</si>
  <si>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</si>
  <si>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Период реализации</t>
  </si>
  <si>
    <t>Объем инвестиций, млн. руб.</t>
  </si>
  <si>
    <t>Выручка от реализации продукции, работ, услуг, млн. руб.</t>
  </si>
  <si>
    <t>продукция №1</t>
  </si>
  <si>
    <t>продукция №2</t>
  </si>
  <si>
    <t>Выпуск продукции в натуральном выражении (в соотв. ед.)</t>
  </si>
  <si>
    <t>Экономи-ческий эффект (прибыль), млн. руб.</t>
  </si>
  <si>
    <t>Проект 2</t>
  </si>
  <si>
    <t>…</t>
  </si>
  <si>
    <t>Прибыль прибыльных предприятий (с учетом предприятий малого бизнеса)</t>
  </si>
  <si>
    <t>Наименование поселения</t>
  </si>
  <si>
    <t>Отдельные показатели прогноза развития муниципальных образований поселенческого уровня на 2023-2025 годы*</t>
  </si>
  <si>
    <t>Оценка 2022 г.</t>
  </si>
  <si>
    <t>Сводный перечень инвестиционных проектов, реализация которых предполагается в 2022-2025 гг. 
___________________________________________________________________
(наименование муниципального района, городского округа)</t>
  </si>
  <si>
    <t>Всего за 2022-2025 гг., 
в т.ч. по годам: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</si>
  <si>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</si>
  <si>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</si>
  <si>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</si>
  <si>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</si>
  <si>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ИТОГО по району*</t>
  </si>
  <si>
    <t>Индивидуальные предприниматели</t>
  </si>
  <si>
    <t>Малые предприятия</t>
  </si>
  <si>
    <t>Микропредприятия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</si>
  <si>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</si>
  <si>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</si>
  <si>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</si>
  <si>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</si>
  <si>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</si>
  <si>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</si>
  <si>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</si>
  <si>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</si>
  <si>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Наименование проекта и населенного пункта, где планируется реализация проекта</t>
  </si>
  <si>
    <t>Число безработных граждан, чел.</t>
  </si>
  <si>
    <t>Количество субъектов малого и среднего предпринимательства (ед.):</t>
  </si>
  <si>
    <t>Доходный потенциал территориии</t>
  </si>
  <si>
    <t>3. Налоги со специальным режимом:</t>
  </si>
  <si>
    <t>ВСЕГО ПО ПОСЕЛЕНИЮ</t>
  </si>
  <si>
    <t>ИТОГО ПО РАЙОНУ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</si>
  <si>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</si>
  <si>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</si>
  <si>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</si>
  <si>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</si>
  <si>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объектов налогообложения</t>
  </si>
  <si>
    <t>Число предприятий, зарегистрированных на территории МО - всего, 
ед.</t>
  </si>
  <si>
    <t>в том числе по видам деятельности:</t>
  </si>
  <si>
    <t>Число муниципальных учреждений, ед.</t>
  </si>
  <si>
    <t>Наименование населенного пункта, где осуществляет деятельность предприятие</t>
  </si>
  <si>
    <t xml:space="preserve">Дошкольное образование </t>
  </si>
  <si>
    <t>Основное общее и среднее (полное) общее образование</t>
  </si>
  <si>
    <t>Дополнительное образование детей</t>
  </si>
  <si>
    <t>Деятельность в области спорта</t>
  </si>
  <si>
    <t>Прочая деятельность в области культуры</t>
  </si>
  <si>
    <t>наименование и местоположение предприятия  (по месту регистрации)</t>
  </si>
  <si>
    <t>численность работников, чел.</t>
  </si>
  <si>
    <t>Сельское 
хозяйство</t>
  </si>
  <si>
    <t>Промыш-
ленность</t>
  </si>
  <si>
    <t>Лесо-
заготовки</t>
  </si>
  <si>
    <t>Строи-
тельство</t>
  </si>
  <si>
    <r>
      <t>Основные сведения 
о градообразующем предприятии
(</t>
    </r>
    <r>
      <rPr>
        <b/>
        <sz val="14"/>
        <rFont val="Times New Roman"/>
        <family val="1"/>
        <charset val="204"/>
      </rPr>
      <t>КРИТЕРИИ</t>
    </r>
    <r>
      <rPr>
        <sz val="14"/>
        <rFont val="Times New Roman"/>
        <family val="1"/>
        <charset val="204"/>
      </rPr>
      <t xml:space="preserve"> установлены ст. 169 ФЗ №127 
"О несостоятельности (банкротстве)": численность работников организаций свыше 5 тыс. чел. либо составляет не менее 25% численности работающего населения соответствующего населенного пункта)</t>
    </r>
  </si>
  <si>
    <t xml:space="preserve">бъем произведенной продукции в сопоставимых ценах </t>
  </si>
  <si>
    <t>Прогноз индекса производства</t>
  </si>
  <si>
    <t xml:space="preserve">Сельское, лесное хозяйство, охота, рыбаловство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</si>
  <si>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</si>
  <si>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</si>
  <si>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</si>
  <si>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</si>
  <si>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</si>
  <si>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</si>
  <si>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</si>
  <si>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</si>
  <si>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</si>
  <si>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</si>
  <si>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</si>
  <si>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</si>
  <si>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</si>
  <si>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Водоснабжение; водоотведение, организация сбора и утилизации отходов, деятельность по ликвидации загрязнений  (Е):</t>
  </si>
  <si>
    <t>Сельское, лесное хозяйство, охота, рыбаловство и рыбоводство:</t>
  </si>
  <si>
    <t>Прогноз предоставляется 
до 01 июля  2022 года</t>
  </si>
  <si>
    <t>Форма прогноза 
до 2025 г.</t>
  </si>
  <si>
    <r>
      <t xml:space="preserve">Прогноз социально-экономического развитя муниципального образования </t>
    </r>
    <r>
      <rPr>
        <b/>
        <u/>
        <sz val="16"/>
        <rFont val="Times New Roman"/>
        <family val="1"/>
        <charset val="204"/>
      </rPr>
      <t>Мамско-Чуйский район</t>
    </r>
    <r>
      <rPr>
        <b/>
        <sz val="16"/>
        <rFont val="Times New Roman"/>
        <family val="1"/>
      </rPr>
      <t xml:space="preserve">  на 2023-2025 гг.</t>
    </r>
  </si>
  <si>
    <t>2 вариант  (базовый)</t>
  </si>
  <si>
    <t>Факт 
2021 года</t>
  </si>
  <si>
    <t>Оценка 
2022 года</t>
  </si>
  <si>
    <t>2025 год</t>
  </si>
  <si>
    <t>Прогноз на 2023-2025 гг.</t>
  </si>
  <si>
    <t>2025 г.</t>
  </si>
  <si>
    <t>Оценка 
2022 г.</t>
  </si>
  <si>
    <t>Факт 
2021 г.</t>
  </si>
  <si>
    <t>Индекс производства продукции в сельхозорганизациях</t>
  </si>
  <si>
    <t>Строительство:</t>
  </si>
  <si>
    <t>Объем работ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</si>
  <si>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</si>
  <si>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</si>
  <si>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</si>
  <si>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</si>
  <si>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</si>
  <si>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</si>
  <si>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</si>
  <si>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2020 г.</t>
  </si>
  <si>
    <t>Добыча угля</t>
  </si>
  <si>
    <t>Уголь, за исключением антрацита, угля коксующегося и угля бурого,тыс.т</t>
  </si>
  <si>
    <t>Уголь обогащенный, за исключением антрацита, угля коксующегося и угля бурого (лигнита),тыс.т</t>
  </si>
  <si>
    <t>Уголь бурый рядовой (лигнит),тыс.т</t>
  </si>
  <si>
    <t>Добыча сырой нефти и природного газа</t>
  </si>
  <si>
    <t>43700</t>
  </si>
  <si>
    <t>35000</t>
  </si>
  <si>
    <t>55750</t>
  </si>
  <si>
    <t>49000</t>
  </si>
  <si>
    <t>62500</t>
  </si>
  <si>
    <t>63000</t>
  </si>
  <si>
    <t>56855</t>
  </si>
  <si>
    <t>47800</t>
  </si>
  <si>
    <t>Нефть сырая,тыс.т</t>
  </si>
  <si>
    <t>Газ нефтяной попутный (газ горючий природный нефтяных месторождений),Миллион кубических метров</t>
  </si>
  <si>
    <t>Газ горючий природный (газ естественный),Миллион кубических метров</t>
  </si>
  <si>
    <t>Газ горючий природный  сжиженный и регазифицированный,тыс.т</t>
  </si>
  <si>
    <t>Конденсат газовый нестабильный,тыс.т</t>
  </si>
  <si>
    <t>Добыча металлических руд</t>
  </si>
  <si>
    <t>Руда железная товарная необогащенная,тыс.т</t>
  </si>
  <si>
    <t>Концентрат железорудный,тыс.т</t>
  </si>
  <si>
    <t>Добыча прочих полезных ископаемых</t>
  </si>
  <si>
    <t>Гранит, песчаник и прочий камень для памятников или строительства,тыс.т</t>
  </si>
  <si>
    <t>Гипс,тыс.т</t>
  </si>
  <si>
    <t xml:space="preserve"> Доломит некальцинированный, тыс.т</t>
  </si>
  <si>
    <t>Пески природные,Тыс. куб.м</t>
  </si>
  <si>
    <t>Гранулы каменные, крошка и порошок,Тыс. куб.м</t>
  </si>
  <si>
    <t>Гравий,Тыс. куб.м</t>
  </si>
  <si>
    <t>Щебень,Тыс. куб.м</t>
  </si>
  <si>
    <t>Камень природный дробленный,Тыс. куб.м</t>
  </si>
  <si>
    <t>Смеси песчано-гравийные,Тыс. куб.м</t>
  </si>
  <si>
    <t>Торф фрезерный для сельского хозяйства,тыс.т</t>
  </si>
  <si>
    <t>Соль молотая,т</t>
  </si>
  <si>
    <t>Вода морская,т</t>
  </si>
  <si>
    <t>Транспортировка и хранение</t>
  </si>
  <si>
    <t>Деятельность в области информации и связи</t>
  </si>
  <si>
    <t>Деятельность в области спорта, отдыха и развлечений</t>
  </si>
  <si>
    <t>Производство пищевых продуктов</t>
  </si>
  <si>
    <t>Мясо крупного рогатого скота (говядина и телятина) парное, остывшее или охлажденное, в том числе для детского питания,т</t>
  </si>
  <si>
    <t>Свинина парная, остывшая или охлажденная, в том числе для детского питания,т</t>
  </si>
  <si>
    <t>Конина и мясо прочих животных семейства лошадиных парные, остывшие или охлажденные, в том числе для детского питания,т</t>
  </si>
  <si>
    <t>Субпродукты пищевые крупного рогатого скота, свиные, бараньи, козьи, лошадей, ослов, мулов, лошаков и прочих животных семейства лошадиных, оленьи и прочих животных семейства оленьих (оленевых) парные, остывшие или охлажденные, в том числе для детского пит,т</t>
  </si>
  <si>
    <t>Мясо крупного рогатого скота (говядина и телятина) замороженное, в том числе для детского питания,т</t>
  </si>
  <si>
    <t>Мясо лошадей (конина, жеребятина) и прочих животных семейства лошадиных замороженное, в том числе для детского питания,т</t>
  </si>
  <si>
    <t>Мясо и субпродукты пищевые прочие парные, остывшие, охлажденные или замороженные,т</t>
  </si>
  <si>
    <t>Жиры крупного рогатого скота, овец, коз и свиней,т</t>
  </si>
  <si>
    <t>Мясо птицы охлажденное, в том числе для детского питания,т</t>
  </si>
  <si>
    <t>Мясо сельскохозяйственной птицы замороженное, в том числе для детского питания,т</t>
  </si>
  <si>
    <t>Субпродукты сельскохозяйственной птицы пищевые, в том числе для детского питания,т</t>
  </si>
  <si>
    <t>Свинина соленая, в рассоле, копченая, сушеная (в том числе сублимационной сушки),т</t>
  </si>
  <si>
    <t>Мясо крупного рогатого скота соленое, в рассоле, копченое, сушеное (в том числе сублимационной сушки),т</t>
  </si>
  <si>
    <t>Мясо и мясные пищевые субпродукты прочие, соленые, в рассоле, копченые, сушеные (в том числе сублимационной сушки) (кроме мяса свиней и крупного рогатого скота); мясо птицы сухое, мука тонкого и грубого помола из мяса и мясных субпродуктов, пригодная для,т</t>
  </si>
  <si>
    <t>Изделия колбасные вареные, в том числе фаршированные,т</t>
  </si>
  <si>
    <t>Изделия колбасные кровяные,т</t>
  </si>
  <si>
    <t>Изделия колбасные копченые,т</t>
  </si>
  <si>
    <t>Изделия колбасные из термически обработанных ингредиентов,т</t>
  </si>
  <si>
    <t>Полуфабрикаты мясные, мясосодержащие, охлажденные, замороженные,т</t>
  </si>
  <si>
    <t>Изделия кулинарные мясные, мясосодержащие и из мяса и субпродуктов птицы охлажденные, замороженные,т</t>
  </si>
  <si>
    <t>Мука тонкого и грубого помола и гранулы из мяса или мясных субпродуктов, не пригодные для употребления в пищу,т</t>
  </si>
  <si>
    <t>Рыба и филе рыбное холодного копчения,т</t>
  </si>
  <si>
    <t>Рыба и филе рыбное горячего копчения,т</t>
  </si>
  <si>
    <t>Продукты готовые из рыбы прочие, не включенные в другие группировки,т</t>
  </si>
  <si>
    <t>Овощи (кроме картофеля) и грибы сушеные,т</t>
  </si>
  <si>
    <t>Овощи (кроме картофеля) и грибы, консервированные без уксуса или уксусной кислоты, прочие (кроме готовых овощных блюд),тыс.банок усл.</t>
  </si>
  <si>
    <t>Овощи (кроме картофеля), фрукты, орехи и прочие съедобные части растений, переработанные или консервированные с уксусом или уксусной кислотой,тыс.банок усл.</t>
  </si>
  <si>
    <t>Масло соевое и его фракции нерафинированные,т</t>
  </si>
  <si>
    <t>Масло подсолнечное и его фракции нерафинированные,т</t>
  </si>
  <si>
    <t>Масло рапсовое и его фракции нерафинированные,т</t>
  </si>
  <si>
    <t>Жмых и прочие твердые остатки растительных жиров или масел,т</t>
  </si>
  <si>
    <t>Масло соевое и его фракции рафинированные, но не подвергнутые химической модификации,т</t>
  </si>
  <si>
    <t>ООО "Фарм+"</t>
  </si>
  <si>
    <t>Масло подсолнечное и его фракции рафинированные, но не подвергнутые химической модификации,т</t>
  </si>
  <si>
    <t>Жиры и масла животные и растительные и их фракции гидрогенизированные и переэтерифицированные, но без дальнейшей обработки,т</t>
  </si>
  <si>
    <t>Маргарин,т</t>
  </si>
  <si>
    <t>Спреды растительно-сливочные, растительно-жировые,т</t>
  </si>
  <si>
    <t>Смеси топленые растительно-сливочные, растительно-жировые,т</t>
  </si>
  <si>
    <t>Жиры специального назначения,т</t>
  </si>
  <si>
    <t>Молоко, кроме сырого,т</t>
  </si>
  <si>
    <t>Сливки,т</t>
  </si>
  <si>
    <t>Масло сливочное,т</t>
  </si>
  <si>
    <t>Спреды и смеси топленые сливочно-растительные,т</t>
  </si>
  <si>
    <t>Сыры,т</t>
  </si>
  <si>
    <t>Творог,т</t>
  </si>
  <si>
    <t>Молоко и сливки, сгущенные или с добавками сахара или других подслащивающих веществ, не сухие,тыс.банок усл.</t>
  </si>
  <si>
    <t>Продукты кисломолочные (кроме сметаны),т</t>
  </si>
  <si>
    <t>Сметана,т</t>
  </si>
  <si>
    <t>Сыворотка,т</t>
  </si>
  <si>
    <t>Напитки молочные,т</t>
  </si>
  <si>
    <t>Продукты на основе творога,т</t>
  </si>
  <si>
    <t>Мороженое,т</t>
  </si>
  <si>
    <t>Мука пшеничная и пшенично-ржаная,т</t>
  </si>
  <si>
    <t>Мука из прочих зерновых культур,т</t>
  </si>
  <si>
    <t>Крупа, мука грубого помола и гранулы из зерновых культур, не включенные другие группировки,т</t>
  </si>
  <si>
    <t>Изделия хлебобулочные недлительного хранения,т</t>
  </si>
  <si>
    <t>Изделия мучные кондитерские, торты и пирожные недлительного хранения,т</t>
  </si>
  <si>
    <t>Хлебцы хрустящие, сухари, гренки и аналогичные обжаренные продукты,т</t>
  </si>
  <si>
    <t>Печенье и пряники имбирные и аналогичные изделия; печенье сладкое; вафли и вафельные облатки; торты и пирожные длительного хранения,т</t>
  </si>
  <si>
    <t>Изделия хлебобулочные сухие прочие или хлебобулочные изделия длительного хранения,т</t>
  </si>
  <si>
    <t>Изделия макаронные и аналогичные мучные изделия,т</t>
  </si>
  <si>
    <t>Кетчуп и соусы томатные прочие,тыс.банок усл.</t>
  </si>
  <si>
    <t>Майонезы,т</t>
  </si>
  <si>
    <t>Соусы майонезные,т</t>
  </si>
  <si>
    <t>Горчица готовая,т</t>
  </si>
  <si>
    <t>Соль пищевая,т</t>
  </si>
  <si>
    <t>Продукты пищевые готовые и блюда,т</t>
  </si>
  <si>
    <t>Молоко питьевое для детского питания пастеризованное, стерилизованное и ультрапастеризованное (ультравысокотемпературно-обработанное), в том числе обогащенное,т</t>
  </si>
  <si>
    <t>Смеси молочные и продукты в жидкой форме для детей раннего возраста,т</t>
  </si>
  <si>
    <t>Яйца без скорлупы и желтки яичные, свежие или консервированные; яйца в скорлупе консервированные или вареные; белок яичный,т</t>
  </si>
  <si>
    <t>Продукты пищевые из муки, крупы, крахмала (кроме детского питания),т</t>
  </si>
  <si>
    <t>Корма животные сухие,т</t>
  </si>
  <si>
    <t>Комбикорма,т</t>
  </si>
  <si>
    <t>Корма для сельскохозяйственных животных прочие,т</t>
  </si>
  <si>
    <t>Концентраты и смеси кормовые,т</t>
  </si>
  <si>
    <t>Производство напитков</t>
  </si>
  <si>
    <t>Водка,Тысяча декалитров</t>
  </si>
  <si>
    <t>Пиво, кроме отходов пивоварения,Тысяча декалитров</t>
  </si>
  <si>
    <t>Солод,т</t>
  </si>
  <si>
    <t>Воды минеральные природные питьевые,Тысяча полулитров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</si>
  <si>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веществ,Тысяча полулитров</t>
  </si>
  <si>
    <t>Напитки безалкогольные с соком, морсовые, на растительном сырье, на ароматизаторах, специального назначения и на минеральной воде,Тысяча декалитров</t>
  </si>
  <si>
    <t>Производство текстильных изделий</t>
  </si>
  <si>
    <t>Белье постельное,тыс.шт.</t>
  </si>
  <si>
    <t>Одеяла стеганые,тыс.шт.</t>
  </si>
  <si>
    <t>Производство одежды</t>
  </si>
  <si>
    <t>Комплекты, костюмы, куртки (пиджаки) и блейзеры мужские производственные и профессиональные,тыс.шт.</t>
  </si>
  <si>
    <t>Куртки мужские или для мальчиков из текстильных материалов, кроме трикотажных или вязаных,тыс.шт.</t>
  </si>
  <si>
    <t>Костюмы и комплекты мужские или для мальчиков из текстильных материалов, кроме трикотажных или вязаных,тыс.шт.</t>
  </si>
  <si>
    <t>Комбинезоны с нагрудниками и лямками мужские или для мальчиков из текстильных материалов, кроме трикотажных или вязаных,тыс.шт.</t>
  </si>
  <si>
    <t>Куртки женские или для девочек из текстильных материалов, кроме трикотажных или вязаных,тыс.шт.</t>
  </si>
  <si>
    <t>Платья женские или для девочек из текстильных материалов, кроме трикотажных или вязаных,тыс.шт.</t>
  </si>
  <si>
    <t>Рубашки мужские или для мальчиков из текстильных материалов, кроме трикотажных или вязаных,тыс.шт.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</si>
  <si>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вол,тыс.шт.</t>
  </si>
  <si>
    <t>Уборы головные прочие, кроме головных уборов из резины или пластмасс, защитных головных уборов и головных уборов из асбеста; ленты для шляп, подкладки, чехлы, шляпные каркасы, шляпные основы, козырьки и подбородочные ремни для головных уборов,тыс.шт.</t>
  </si>
  <si>
    <t>Изделия чулочно-носочные трикотажные или вязаные,тыс.пар</t>
  </si>
  <si>
    <t>Производство кожи и изделий из кожи</t>
  </si>
  <si>
    <t>Обувь на подошве и с верхом из резины или пластмассы, кроме водонепроницаемой или спортивной обуви,тыс.пар</t>
  </si>
  <si>
    <t>Обувь с верхом из кожи, кроме спортивной обуви, обуви с защитным металлическим подноском и различной специальной обуви,тыс.пар</t>
  </si>
  <si>
    <t>Обувь с верхом из текстильных материалов, кроме спортивной обуви,тыс.пар</t>
  </si>
  <si>
    <t>Обувь спортивная,тыс.пар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</si>
  <si>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</si>
  <si>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Пиломатериалы хвойных пород,Тыс. куб.м</t>
  </si>
  <si>
    <t>Пиломатериалы лиственных пород,Тыс. куб.м</t>
  </si>
  <si>
    <t>Шпалы деревянные для железных дорог непропитанные,тыс.шт.</t>
  </si>
  <si>
    <t>Древесина, профилированная по любой из кромок или пластей (включая планки и фризы для паркетного покрытия пола несобранные, штапики и багеты),Тыс. куб.м</t>
  </si>
  <si>
    <t>Щепа технологическая,Тысяча плотных кубических метров</t>
  </si>
  <si>
    <t>Шпалы деревянные для железных дорог пропитанные,Тыс. куб.м</t>
  </si>
  <si>
    <t>Фанера,Куб.м</t>
  </si>
  <si>
    <t>Плиты древесностружечные и аналогичные плиты из древесины или других одревесневших материалов,Условный кубический метр</t>
  </si>
  <si>
    <t>Плиты древесноволокнистые из древесины или других одревесневших материалов,Тысяча условных квадратных метров</t>
  </si>
  <si>
    <t>Окна и их коробки деревянные,тыс.кв.м</t>
  </si>
  <si>
    <t>Двери, их коробки и пороги деревянные,тыс.кв.м</t>
  </si>
  <si>
    <t>Изделия деревянные строительные и столярные, не включенные в другие группировки,Тыс. куб.м</t>
  </si>
  <si>
    <t>Дома деревянные заводского изготовления (дома стандартные),Тысяча квадратных метров общей площади</t>
  </si>
  <si>
    <t>Помещения деревянные контейнерного типа,шт</t>
  </si>
  <si>
    <t>Поддоны деревянные, включая  поддоны с бортами, и прочие деревянные погрузочные щиты,тыс.шт.</t>
  </si>
  <si>
    <t>Барабаны и катушки деревянные,Тыс. куб.м</t>
  </si>
  <si>
    <t>Гранулы топливные (пеллеты) из отходов деревопереработки,т</t>
  </si>
  <si>
    <t>Производство бумаги и бумажных изделий</t>
  </si>
  <si>
    <t>Целлюлоза древесная и целлюлоза из прочих волокнистых материалов,т</t>
  </si>
  <si>
    <t>Бумага и картон,т</t>
  </si>
  <si>
    <t>Бланки из бумаги или картона,Миллион штук</t>
  </si>
  <si>
    <t>Производство кокса и нефтепродуктов</t>
  </si>
  <si>
    <t>Бензин автомобильный,тыс.т</t>
  </si>
  <si>
    <t>Топливо дизельное,тыс.т</t>
  </si>
  <si>
    <t>Топливо судовое,тыс.т</t>
  </si>
  <si>
    <t>Бензин прямогонный,тыс.т</t>
  </si>
  <si>
    <t>Топливо легкое нефтяное дистиллятное, дистилляты легкие, не включенные в другие группировки,тыс.т</t>
  </si>
  <si>
    <t>Топливо реактивное керосинового типа,тыс.т</t>
  </si>
  <si>
    <t>Газойли,тыс.т</t>
  </si>
  <si>
    <t>Мазут топочный,тыс.т</t>
  </si>
  <si>
    <t>Топливо жидкое прочее, не включенное в другие группировки,тыс.т</t>
  </si>
  <si>
    <t>Масла моторные,тыс.т</t>
  </si>
  <si>
    <t>Масла гидравлические,тыс.т</t>
  </si>
  <si>
    <t>Масла индустриальные,тыс.т</t>
  </si>
  <si>
    <t>Масла электроизоляционные,тыс.т</t>
  </si>
  <si>
    <t>Масла трансмиссионные для подвижной техники,тыс.т</t>
  </si>
  <si>
    <t>Масла компрессорные и турбинные,тыс.т</t>
  </si>
  <si>
    <t>Масла нефтяные смазочные прочие, не включенные в другие группировки,тыс.т</t>
  </si>
  <si>
    <t>Пропан и бутан, сжиженные,тыс.т</t>
  </si>
  <si>
    <t>Конденсат газовый стабильный,тыс.т</t>
  </si>
  <si>
    <t>Кокс нефтяной некальцинированный,тыс.т</t>
  </si>
  <si>
    <t>Битумы нефтяные,тыс.т</t>
  </si>
  <si>
    <t>Производство химических веществ и химических продуктов</t>
  </si>
  <si>
    <t>Аргон,Тыс. куб.м</t>
  </si>
  <si>
    <t>Азот,Тыс. куб.м</t>
  </si>
  <si>
    <t>Кислород,Тыс. куб.м</t>
  </si>
  <si>
    <t>Диоксид углерода (газ углекислый),т</t>
  </si>
  <si>
    <t>Хлор,т</t>
  </si>
  <si>
    <t>Соединения неметаллов с галогенами или серой,т</t>
  </si>
  <si>
    <t>Металлы щелочные и щелочно-земельные; металлы редкоземельные, включая скандий и иттрий; ртуть,т</t>
  </si>
  <si>
    <t>Хлорид водорода, кислота соляная,т</t>
  </si>
  <si>
    <t>Олеум, кислота серная,тыс.т</t>
  </si>
  <si>
    <t>Гидроксид натрия (сода каустическая),тыс.т</t>
  </si>
  <si>
    <t>Галогениды металлов,т</t>
  </si>
  <si>
    <t>Гипохлориты, хлораты и перхлораты,т</t>
  </si>
  <si>
    <t>Пероксид водорода (перекись водорода),т</t>
  </si>
  <si>
    <t>Углеводороды ациклические,т</t>
  </si>
  <si>
    <t>Бензолы,т</t>
  </si>
  <si>
    <t>Стирол,т</t>
  </si>
  <si>
    <t>Этилбензолы,т</t>
  </si>
  <si>
    <t>Производные ациклических углеводородов хлорированные,т</t>
  </si>
  <si>
    <t>Спирт метиловый (метанол),т</t>
  </si>
  <si>
    <t>Диолы, спирты многоатомные, спирты циклические и их производные,т</t>
  </si>
  <si>
    <t>32857</t>
  </si>
  <si>
    <t>85550</t>
  </si>
  <si>
    <t>44676</t>
  </si>
  <si>
    <t>32850</t>
  </si>
  <si>
    <t>27200</t>
  </si>
  <si>
    <t>44700</t>
  </si>
  <si>
    <t>28228</t>
  </si>
  <si>
    <t>45970</t>
  </si>
  <si>
    <t>47659</t>
  </si>
  <si>
    <t>34210</t>
  </si>
  <si>
    <t>62796</t>
  </si>
  <si>
    <t>40600</t>
  </si>
  <si>
    <t>58575</t>
  </si>
  <si>
    <t>61796</t>
  </si>
  <si>
    <t>49330</t>
  </si>
  <si>
    <t>43172</t>
  </si>
  <si>
    <t>67100</t>
  </si>
  <si>
    <t>33891</t>
  </si>
  <si>
    <t>85500</t>
  </si>
  <si>
    <t>35614</t>
  </si>
  <si>
    <t>33614</t>
  </si>
  <si>
    <t>61700</t>
  </si>
  <si>
    <t>54971</t>
  </si>
  <si>
    <t>55036</t>
  </si>
  <si>
    <t>61800</t>
  </si>
  <si>
    <t>49500</t>
  </si>
  <si>
    <t>43200</t>
  </si>
  <si>
    <t>67150</t>
  </si>
  <si>
    <t>33900</t>
  </si>
  <si>
    <t>86000</t>
  </si>
  <si>
    <t>35800</t>
  </si>
  <si>
    <t>49400</t>
  </si>
  <si>
    <t>34000</t>
  </si>
  <si>
    <t>36000</t>
  </si>
  <si>
    <t>49900</t>
  </si>
  <si>
    <t>61950</t>
  </si>
  <si>
    <t>49800</t>
  </si>
  <si>
    <t>43500</t>
  </si>
  <si>
    <t>67200</t>
  </si>
  <si>
    <t>49950</t>
  </si>
  <si>
    <t>43650</t>
  </si>
  <si>
    <t>67350</t>
  </si>
  <si>
    <t>62100</t>
  </si>
  <si>
    <t>55386</t>
  </si>
  <si>
    <t>Кислоты ненасыщенные монокарбоновые, циклоалкановые, циклоалкеновые или циклотерпеновые ациклические поликарбоновые и производные этих соединений,т</t>
  </si>
  <si>
    <t>Соединения с аминной функциональной группой,т</t>
  </si>
  <si>
    <t>Соединения сераорганические и прочие соединения элементоорганические,т</t>
  </si>
  <si>
    <t>Соединения гетероциклические, не включенные в другие группировки; кислоты нуклеиновые и их соли,т</t>
  </si>
  <si>
    <t>Эфиры простые, пероксиды органические, эпоксиды, ацетали и полуацетали и их производные,т</t>
  </si>
  <si>
    <t>Производные продуктов растительного происхождения или смол,т</t>
  </si>
  <si>
    <t>Уголь древесный,т</t>
  </si>
  <si>
    <t>Кислота азотная неконцентрированная в моногидрате,т</t>
  </si>
  <si>
    <t>Аммиак,тыс.т</t>
  </si>
  <si>
    <t>Удобрения азотные минеральные или химические (в пересчете на 100% азота),тыс.т</t>
  </si>
  <si>
    <t>Пластмассы в первичных формах,т</t>
  </si>
  <si>
    <t>Материалы лакокрасочные на основе полимеров,т</t>
  </si>
  <si>
    <t>Материалы лакокрасочные и аналогичные для нанесения покрытий прочие; краски художественные и полиграфические,т</t>
  </si>
  <si>
    <t>Мыло туалетное жидкое,т</t>
  </si>
  <si>
    <t>Средства моющие,т</t>
  </si>
  <si>
    <t>Шампуни, лаки для волос, средства для завивки или распрямления волос,тыс.шт.</t>
  </si>
  <si>
    <t>Материалы смазочные,т</t>
  </si>
  <si>
    <t>Антидетонаторы; присадки к топливу и смазочным материалам и аналогичные продукты,т</t>
  </si>
  <si>
    <t>Составы для травления металлических поверхностей; флюсы; ускорители вулканизации каучука готовые, пластификаторы составные и стабилизаторы для резин и пластмасс; катализаторы, не включенные в другие группировки; алкилбензолы смешанные и алкилнафталины сме,т</t>
  </si>
  <si>
    <t>Производство лекарственных средств и материалов, применяемых в медицинских целях</t>
  </si>
  <si>
    <t>Лактоны, не включенные в другие группировки; соединения гетероциклические только с гетероатомом (атомами) азота, содержащие неконденсированное пиразольное кольцо, пиримидиновое кольцо, пиперазиновое кольцо, неконденсированное триазиновое кольцо или феноти,т</t>
  </si>
  <si>
    <t>Сульфамиды,т</t>
  </si>
  <si>
    <t>Гликозиды, алкалоиды растительного происхождения, их соли, простые и сложные эфиры и прочие производные,т</t>
  </si>
  <si>
    <t>Антибиотики,т</t>
  </si>
  <si>
    <t>Производство резиновых и пластмассовых изделий</t>
  </si>
  <si>
    <t>Рукава из вулканизированной резины, кроме твердой резины (эбонита),Километр;тысяча метров</t>
  </si>
  <si>
    <t>Изделия из вулканизированной резины прочие, не включенные в другие группировки; твердая резина во всех формах и изделия из нее; напольные покрытия и коврики из вулканизированной пористой резины,т</t>
  </si>
  <si>
    <t>Трубы, трубки и шланги и их фитинги пластмассовые,т</t>
  </si>
  <si>
    <t>Плиты, листы, пленка и полосы (ленты) полимерные, неармированные или не комбинированные с другими материалами,т</t>
  </si>
  <si>
    <t>Плиты, листы, пленка и полосы (ленты) прочие пластмассовые непористые,т</t>
  </si>
  <si>
    <t>Мешки и сумки, включая конические, из полимеров этилена,тыс.шт.</t>
  </si>
  <si>
    <t>Коробки, ящики, корзины и аналогичные пластмассовые изделия,тыс.шт.</t>
  </si>
  <si>
    <t>Бутыли, бутылки, флаконы и аналогичные изделия из пластмасс,тыс.шт.</t>
  </si>
  <si>
    <t>Блоки дверные пластмассовые и пороги для них,Квадратный метр</t>
  </si>
  <si>
    <t>Блоки оконные пластмассовые,Квадратный метр</t>
  </si>
  <si>
    <t>Фурнитура для мебели, транспортных средств и аналогичные пластмассовые изделия; статуэтки и прочие декоративные изделия пластмассовые,т</t>
  </si>
  <si>
    <t>Производство прочей неметаллической минеральной продукции</t>
  </si>
  <si>
    <t>16 =
итог гр.10/
итог гр.9
* 100</t>
  </si>
  <si>
    <t>17 =
итог гр.11/
итог гр.10
* 100</t>
  </si>
  <si>
    <t>18 =
итог гр.12/
итог гр.11
* 100</t>
  </si>
  <si>
    <t>19 =
итог гр.13/
итог гр.12
* 100</t>
  </si>
  <si>
    <t>20 =
итог гр.14/
итог гр.13
* 100</t>
  </si>
  <si>
    <t>Мамское ГП</t>
  </si>
  <si>
    <t>Витимское ГП</t>
  </si>
  <si>
    <t>-</t>
  </si>
  <si>
    <t>Луговское</t>
  </si>
  <si>
    <t>Содиондонское ГП</t>
  </si>
  <si>
    <t>Г-Чуйское ГП</t>
  </si>
  <si>
    <t>с.Чуя</t>
  </si>
  <si>
    <t xml:space="preserve">                    Растениеводство и животноводство, охота и предоставление соответствующих услуг в этих областях</t>
  </si>
  <si>
    <t xml:space="preserve">                   Рыболовство и рыбоводство</t>
  </si>
  <si>
    <t xml:space="preserve">                   Лесоводство и лесозаготовки</t>
  </si>
  <si>
    <t>Кирпич керамический неогнеупорный строительный,Миллион условных кирпичей</t>
  </si>
  <si>
    <t>Портландцемент, цемент глиноземистый, цемент шлаковый и аналогичные гидравлические цементы,тыс.т</t>
  </si>
  <si>
    <t>Плиты из цемента, бетона или искусственного камня,тыс.кв.м</t>
  </si>
  <si>
    <t>Блоки стеновые силикатные,Миллион условных кирпичей</t>
  </si>
  <si>
    <t>Блоки и прочие изделия сборные строительные для зданий и сооружений из цемента, бетона или искусственного камня,Тыс. куб.м</t>
  </si>
  <si>
    <t>Изделия из гипса строительные,тыс.кв.м</t>
  </si>
  <si>
    <t>Бетон, готовый для заливки (товарный бетон),Тыс. куб.м</t>
  </si>
  <si>
    <t>Растворы строительные,Тыс. куб.м</t>
  </si>
  <si>
    <t>Смеси асфальтобетонные дорожные, аэродромные и асфальтобетон горячие,т</t>
  </si>
  <si>
    <t>Материалы и изделия минеральные теплоизоляционные,Тыс. куб.м</t>
  </si>
  <si>
    <t>Материалы и изделия минеральные звукоизоляционные,Тыс. куб.м</t>
  </si>
  <si>
    <t>Производство металлургическое</t>
  </si>
  <si>
    <t>Чугун зеркальный и передельный в чушках, болванках или в прочих первичных формах,тыс.т</t>
  </si>
  <si>
    <t>Ферросилиций,т</t>
  </si>
  <si>
    <t>Сталь нелегированная в слитках или в прочих первичных формах и полуфабрикаты из нелегированной стали,т</t>
  </si>
  <si>
    <t>Сталь легированная прочая в слитках или в прочих первичных формах и полуфабрикаты из прочей легированной стали,т</t>
  </si>
  <si>
    <t>Прокат листовой из нелегированных сталей, шириной не менее 600 мм, плакированный, с гальваническим или иным покрытием,т</t>
  </si>
  <si>
    <t>Профили незамкнутые холодной штамповки или гибки из нелегированных сталей,т</t>
  </si>
  <si>
    <t>Алюминий первичный,т</t>
  </si>
  <si>
    <t>Сплавы на основе первичного алюминия,т</t>
  </si>
  <si>
    <t>Алюминий вторичный и его сплавы,т</t>
  </si>
  <si>
    <t>Порошки алюминиевые и чешуйки,т</t>
  </si>
  <si>
    <t>Производство готовых металлических изделий, кроме машин и оборудования</t>
  </si>
  <si>
    <t>Конструкции и детали конструкций из черных металлов,тыс.т</t>
  </si>
  <si>
    <t>Котлы водогрейные центрального отопления для производства горячей воды или пара низкого давления,Мегаватт;тысяча киловатт</t>
  </si>
  <si>
    <t>Резервуары, цистерны, баки и аналогичные емкости (кроме емкостей для сжатых или сжиженных газов) из чугуна, стали или алюминия, вместимостью более 300 л, без механического или теплотехнического оборудования,шт</t>
  </si>
  <si>
    <t>Цистерны, бочки, барабаны, канистры, ящики и аналогичные емкости для любых веществ (кроме газов) из железа, чугуна или стали, вместимостью от 50 до 300 л, не оснащенные механическим или тепловым оборудованием,тыс.шт.</t>
  </si>
  <si>
    <t>Проволока скрученная, канаты, шнуры плетеные, стропы и аналогичные изделия из черных металлов без электрической изоляции,т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</si>
  <si>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изоляции,т</t>
  </si>
  <si>
    <t>Изделия крепежные и винты крепежные,т</t>
  </si>
  <si>
    <t>Производство компьютеров, электронных и оптических изделий</t>
  </si>
  <si>
    <t>Аккумуляторы свинцовые для запуска поршневых двигателей,тыс.шт.</t>
  </si>
  <si>
    <t>Проводники электрические прочие на напряжение не более 1 кВ,Километр;тысяча метров</t>
  </si>
  <si>
    <t>Проводники электрические прочие на напряжение более 1 кВ,Километр;тысяча метров</t>
  </si>
  <si>
    <t>Производство машин и оборудования, не включенных в другие группировки</t>
  </si>
  <si>
    <t>Насосы центробежные подачи жидкостей прочие; насосы прочие,шт</t>
  </si>
  <si>
    <t>Краны, вентили, клапаны и аналогичная арматура для трубопроводов, котлов, цистерн, баков и аналогичных емкостей,тыс.шт.</t>
  </si>
  <si>
    <t>Машины литейные для металлургического производства,т</t>
  </si>
  <si>
    <t>Станы прокатные металлургического производства,т</t>
  </si>
  <si>
    <t>Производство автотранспортных средств, прицепов и полуприцепов</t>
  </si>
  <si>
    <t>Кузова для автотранспортных средств,шт</t>
  </si>
  <si>
    <t>Прицепы и полуприцепы прочие, не включенные в другие группировки,шт</t>
  </si>
  <si>
    <t>Производство прочих транспортных средств и оборудования</t>
  </si>
  <si>
    <t>Самолеты с массой пустого снаряженного аппарата свыше 15000 кг,шт</t>
  </si>
  <si>
    <t>Промышленное производство (C+D+E):</t>
  </si>
  <si>
    <t>Добыча полезных 
ископаемых - всего (С)</t>
  </si>
  <si>
    <t>в т.ч.по предприятиям:</t>
  </si>
  <si>
    <t>ООО "МГК"</t>
  </si>
  <si>
    <t>п.Мама</t>
  </si>
  <si>
    <t>Обрабатывающие производства, всего (D)</t>
  </si>
  <si>
    <t>Производство пищевых продуктов,включая напитки, и табака - всего</t>
  </si>
  <si>
    <t>ООО "Мамский пищевик"</t>
  </si>
  <si>
    <t>ООО "Крона"</t>
  </si>
  <si>
    <t>Текстильное и швейное производство - всего</t>
  </si>
  <si>
    <t>Производство кожи, изделий из кожи и производство обуви - всего</t>
  </si>
  <si>
    <t>Обработка древесины и производство изделий из дерева - всего</t>
  </si>
  <si>
    <t>Целлюлозно-бумажное производство; издательская и полиграфическая деятельность - всего</t>
  </si>
  <si>
    <t>Химическое производство - всего</t>
  </si>
  <si>
    <t>Производство прочих неметаллических минеральных продуктов - всего</t>
  </si>
  <si>
    <t>Металлургическое производство и производство готовых металлических изделий - всего</t>
  </si>
  <si>
    <t>Производства машин и оборудования, всего</t>
  </si>
  <si>
    <t>Производство электрооборудования, электронного и оптического оборудования - всего</t>
  </si>
  <si>
    <t>Производство транспортных средств и оборудования - всего</t>
  </si>
  <si>
    <t>Производство мебели и прочей продукции, не включенной в другие группировки - всего</t>
  </si>
  <si>
    <t>Производство и распределение электроэнергии, газа и воды - всего (E)</t>
  </si>
  <si>
    <t>Строительство - всего</t>
  </si>
  <si>
    <t>Транспорт и связь - всего</t>
  </si>
  <si>
    <t>ООО "Мамский аэропорт"</t>
  </si>
  <si>
    <t>ООО "Технорезерв-Витим"</t>
  </si>
  <si>
    <t>ООО "Альянс"</t>
  </si>
  <si>
    <t>Сельское хозяйство - всего</t>
  </si>
  <si>
    <t>Лесное хозяйство и предоставление услуг в этой области - всего</t>
  </si>
  <si>
    <t>ООО "Мамский КЗПХ"</t>
  </si>
  <si>
    <t>Рыболовство - всего</t>
  </si>
  <si>
    <t>Торговля - всего</t>
  </si>
  <si>
    <t>Малый бизнес-всего (с учетом микропредприятий)</t>
  </si>
  <si>
    <t>в т.ч. по видам экономической деятельности в разрезе предприятий:</t>
  </si>
  <si>
    <t xml:space="preserve">ВСЕГО </t>
  </si>
  <si>
    <t>ООО "Теплоресурс"</t>
  </si>
  <si>
    <t>Производство мебели</t>
  </si>
  <si>
    <t>Мебель деревянная для офисов,Тыс.руб.</t>
  </si>
  <si>
    <t>Столы кухонные,шт</t>
  </si>
  <si>
    <t>Матрасы, кроме матрасных основ,шт</t>
  </si>
  <si>
    <t>Кровати деревянные,шт</t>
  </si>
  <si>
    <t>Шкафы деревянные для спальни,шт</t>
  </si>
  <si>
    <t>Столы обеденные деревянные для столовой и гостиной,шт</t>
  </si>
  <si>
    <t>Столы журнальные деревянные,шт</t>
  </si>
  <si>
    <t>Шкафы деревянные для столовой и гостиной,шт</t>
  </si>
  <si>
    <t>тыс. банок</t>
  </si>
  <si>
    <t>Тыс. декалитров</t>
  </si>
  <si>
    <t>Тысяча полулитров</t>
  </si>
  <si>
    <t>шт.</t>
  </si>
  <si>
    <t>т.</t>
  </si>
  <si>
    <t>млн. шт.</t>
  </si>
  <si>
    <t>тыс. м</t>
  </si>
  <si>
    <t>м2</t>
  </si>
  <si>
    <t>млн. курпич.</t>
  </si>
  <si>
    <t>тыс.кв.м</t>
  </si>
  <si>
    <t>Тыс. куб.м</t>
  </si>
  <si>
    <t>Мегаватт</t>
  </si>
  <si>
    <t>Обеспечение электрической энергией, газом и паром; кондиционирование воздуха (раздел D)</t>
  </si>
  <si>
    <t xml:space="preserve"> Добыча полезных ископаемых (Раздел В)</t>
  </si>
  <si>
    <t xml:space="preserve"> Обрабатывающие производства (Раздел  С)</t>
  </si>
  <si>
    <t>Электроэнергия, произведенная тепловыми электростанциями,Гигаватт-час (миллион киловатт-часов)</t>
  </si>
  <si>
    <t>Электроэнергия, произведенная гидроэлектростанциями,Гигаватт-час (миллион киловатт-часов)</t>
  </si>
  <si>
    <t>Электроэнергия,Гигаватт-час (миллион киловатт-часов)</t>
  </si>
  <si>
    <t>Энергия тепловая, отпущенная тепловыми электроцентралями (ТЭЦ),Тысяча гигакалорий</t>
  </si>
  <si>
    <t>Энергия тепловая, отпущенная промышленными утилизационными установками,Тысяча гигакалорий</t>
  </si>
  <si>
    <t>Энергия тепловая, отпущенная котельными,Тысяча гигакалорий</t>
  </si>
  <si>
    <t>Пар и горячая вода,Тысяча гигакалорий</t>
  </si>
  <si>
    <t>Тысяча гигакалорий</t>
  </si>
  <si>
    <t>Лесоматериалы хвойных пород,Тысяча плотных кубических метров</t>
  </si>
  <si>
    <t>Лесоматериалы лиственных пород, за исключением тропических пород,Тысяча плотных кубических метров</t>
  </si>
  <si>
    <t>Древесина топливная,Тысяча плотных кубических метров</t>
  </si>
  <si>
    <t>тыс плотн м3</t>
  </si>
  <si>
    <t>Итого по промышленному производству (сумма разделов  В+C+D)</t>
  </si>
  <si>
    <t>Растениеводство и животноводство</t>
  </si>
  <si>
    <t>Руды и концентраты серебряные,кг</t>
  </si>
  <si>
    <t>Руды и концентраты золотосодержащие,кг</t>
  </si>
  <si>
    <t>кг.</t>
  </si>
  <si>
    <t>Деятельность в области культуры, спорта, организации досуга и развлечений, в том числе:</t>
  </si>
  <si>
    <t>**) индекс производства продукции расчитывается по разделам видов экономической деятельности и в целом по промышленности, лесозаготовкам, с/х</t>
  </si>
  <si>
    <t>Объем отгруженных товаров собственного производства, выполненных работ и услуг собственными силами (В+С+D+E):</t>
  </si>
  <si>
    <t xml:space="preserve">Сельское, лесное хозяйство, охота, рыболовство и рыбоводство, в том числе </t>
  </si>
  <si>
    <t>Индекс промышленного производства (В+C+D+E)</t>
  </si>
  <si>
    <t>2022 год</t>
  </si>
  <si>
    <t>2022 г.</t>
  </si>
  <si>
    <t>2021 г.</t>
  </si>
  <si>
    <t>2023 год</t>
  </si>
  <si>
    <t>2023 г.</t>
  </si>
  <si>
    <t>факт 2019</t>
  </si>
  <si>
    <t>Перечень инвестиционных проектов, реализация которых предполагается в 2020-2023 гг.</t>
  </si>
  <si>
    <t>Факт 
2020 года</t>
  </si>
  <si>
    <t>2024 год</t>
  </si>
  <si>
    <t>Факт 
2020 г.</t>
  </si>
  <si>
    <t>2024 г.</t>
  </si>
  <si>
    <t>факт 2020</t>
  </si>
  <si>
    <t>оценка 2021</t>
  </si>
  <si>
    <t>Всего за 2021-2024 гг., 
в т.ч. по годам:</t>
  </si>
  <si>
    <t>Деятельность по обслуживанию муниципальных учреждений</t>
  </si>
  <si>
    <t>Управление</t>
  </si>
  <si>
    <t xml:space="preserve"> -</t>
  </si>
  <si>
    <t>32460</t>
  </si>
  <si>
    <t>86800</t>
  </si>
  <si>
    <t>41397</t>
  </si>
  <si>
    <t>32843</t>
  </si>
  <si>
    <t>26216</t>
  </si>
  <si>
    <t>36564</t>
  </si>
  <si>
    <t xml:space="preserve">1 вариант (консервативный) </t>
  </si>
  <si>
    <t>27800</t>
  </si>
  <si>
    <t>53486</t>
  </si>
  <si>
    <t>44334</t>
  </si>
  <si>
    <t>47430</t>
  </si>
  <si>
    <t>34300</t>
  </si>
  <si>
    <t>46065</t>
  </si>
  <si>
    <t>57877</t>
  </si>
  <si>
    <t>39214</t>
  </si>
  <si>
    <t>44800</t>
  </si>
  <si>
    <t>44900</t>
  </si>
  <si>
    <t>45000</t>
  </si>
  <si>
    <t>48150</t>
  </si>
  <si>
    <t>в федеральный бюджет</t>
  </si>
  <si>
    <t>в областной бюджет</t>
  </si>
  <si>
    <t>Среднесписочная 
численность работающих (чел.)</t>
  </si>
  <si>
    <t>Выручка от реализации
товаров  (работ, услуг), млн. руб.</t>
  </si>
  <si>
    <t>Индекс промышленного производства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</si>
</sst>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"/>
    <numFmt numFmtId="165" formatCode="0.000"/>
    <numFmt numFmtId="166" formatCode="#,##0.000"/>
  </numFmts>
  <fonts count="52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22"/>
      <name val="Arial Cyr"/>
      <family val="2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b/>
      <sz val="20"/>
      <name val="Times New Roman"/>
      <family val="1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Times New Roman CYR"/>
      <charset val="204"/>
    </font>
    <font>
      <sz val="10"/>
      <name val="Arial Cyr"/>
      <charset val="204"/>
    </font>
    <font>
      <b/>
      <u/>
      <sz val="16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sz val="10"/>
      <name val="Arial"/>
      <family val="2"/>
      <charset val="204"/>
    </font>
    <font>
      <b/>
      <sz val="8"/>
      <color indexed="81"/>
      <name val="Tahoma"/>
      <charset val="204"/>
    </font>
    <font>
      <sz val="8"/>
      <color indexed="81"/>
      <name val="Tahoma"/>
      <charset val="204"/>
    </font>
    <font>
      <sz val="12"/>
      <color indexed="81"/>
      <name val="Tahoma"/>
      <family val="2"/>
      <charset val="204"/>
    </font>
    <font>
      <i/>
      <sz val="14"/>
      <name val="Arial Cy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2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/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dashed">
        <color indexed="55"/>
      </bottom>
      <diagonal/>
    </border>
    <border>
      <left style="medium">
        <color indexed="64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dashed">
        <color indexed="55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55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23"/>
      </top>
      <bottom style="dashed">
        <color indexed="23"/>
      </bottom>
      <diagonal/>
    </border>
    <border>
      <left style="thin">
        <color indexed="64"/>
      </left>
      <right/>
      <top/>
      <bottom style="dashed">
        <color indexed="23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1" fillId="0" borderId="0"/>
    <xf numFmtId="43" fontId="41" fillId="0" borderId="0" applyFont="0" applyFill="0" applyBorder="0" applyAlignment="0" applyProtection="0"/>
  </cellStyleXfs>
  <cellXfs count="544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3" fillId="0" borderId="0" xfId="0" applyFont="1"/>
    <xf numFmtId="0" fontId="22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/>
    </xf>
    <xf numFmtId="0" fontId="23" fillId="0" borderId="1" xfId="0" applyFont="1" applyBorder="1"/>
    <xf numFmtId="0" fontId="22" fillId="0" borderId="2" xfId="0" applyFont="1" applyBorder="1" applyAlignment="1">
      <alignment wrapText="1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wrapText="1"/>
    </xf>
    <xf numFmtId="0" fontId="23" fillId="0" borderId="2" xfId="0" applyFont="1" applyBorder="1"/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wrapText="1"/>
    </xf>
    <xf numFmtId="0" fontId="20" fillId="0" borderId="3" xfId="0" applyFont="1" applyBorder="1" applyAlignment="1">
      <alignment horizontal="center"/>
    </xf>
    <xf numFmtId="0" fontId="23" fillId="0" borderId="3" xfId="0" applyFont="1" applyBorder="1"/>
    <xf numFmtId="0" fontId="20" fillId="0" borderId="2" xfId="0" applyFont="1" applyFill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3" fillId="0" borderId="4" xfId="0" applyFont="1" applyBorder="1"/>
    <xf numFmtId="0" fontId="20" fillId="0" borderId="1" xfId="0" applyFont="1" applyBorder="1" applyAlignment="1">
      <alignment vertical="center" wrapText="1"/>
    </xf>
    <xf numFmtId="0" fontId="20" fillId="0" borderId="1" xfId="0" applyFont="1" applyBorder="1"/>
    <xf numFmtId="0" fontId="20" fillId="0" borderId="2" xfId="0" applyFont="1" applyBorder="1" applyAlignment="1">
      <alignment vertical="center" wrapText="1"/>
    </xf>
    <xf numFmtId="0" fontId="20" fillId="0" borderId="2" xfId="0" applyFont="1" applyBorder="1"/>
    <xf numFmtId="0" fontId="24" fillId="0" borderId="0" xfId="0" applyFont="1"/>
    <xf numFmtId="0" fontId="25" fillId="0" borderId="0" xfId="0" applyFont="1"/>
    <xf numFmtId="0" fontId="17" fillId="0" borderId="0" xfId="0" applyFont="1"/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0" fontId="24" fillId="0" borderId="0" xfId="0" applyFont="1" applyFill="1"/>
    <xf numFmtId="0" fontId="23" fillId="2" borderId="1" xfId="0" applyFont="1" applyFill="1" applyBorder="1"/>
    <xf numFmtId="0" fontId="23" fillId="2" borderId="2" xfId="0" applyFont="1" applyFill="1" applyBorder="1"/>
    <xf numFmtId="0" fontId="23" fillId="2" borderId="3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0" fontId="22" fillId="0" borderId="5" xfId="0" applyFont="1" applyBorder="1" applyAlignment="1">
      <alignment wrapText="1"/>
    </xf>
    <xf numFmtId="0" fontId="21" fillId="0" borderId="4" xfId="0" applyFont="1" applyBorder="1" applyAlignment="1">
      <alignment wrapText="1"/>
    </xf>
    <xf numFmtId="0" fontId="21" fillId="0" borderId="4" xfId="0" applyFont="1" applyBorder="1" applyAlignment="1">
      <alignment vertical="center" wrapText="1"/>
    </xf>
    <xf numFmtId="0" fontId="21" fillId="0" borderId="6" xfId="0" applyFont="1" applyBorder="1" applyAlignment="1">
      <alignment wrapText="1"/>
    </xf>
    <xf numFmtId="0" fontId="20" fillId="0" borderId="7" xfId="0" applyFont="1" applyBorder="1"/>
    <xf numFmtId="0" fontId="20" fillId="0" borderId="8" xfId="0" applyFont="1" applyBorder="1"/>
    <xf numFmtId="0" fontId="23" fillId="0" borderId="8" xfId="0" applyFont="1" applyBorder="1"/>
    <xf numFmtId="0" fontId="20" fillId="0" borderId="2" xfId="0" applyFont="1" applyFill="1" applyBorder="1" applyAlignment="1">
      <alignment wrapText="1"/>
    </xf>
    <xf numFmtId="0" fontId="20" fillId="0" borderId="2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8" fillId="0" borderId="9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11" fillId="0" borderId="0" xfId="0" applyFont="1"/>
    <xf numFmtId="0" fontId="0" fillId="0" borderId="0" xfId="0" applyFill="1"/>
    <xf numFmtId="0" fontId="16" fillId="0" borderId="0" xfId="0" applyFont="1" applyFill="1" applyAlignment="1">
      <alignment horizontal="righ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wrapText="1"/>
    </xf>
    <xf numFmtId="0" fontId="5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9" xfId="0" applyFont="1" applyBorder="1" applyAlignment="1">
      <alignment horizontal="right" wrapText="1"/>
    </xf>
    <xf numFmtId="0" fontId="7" fillId="0" borderId="9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justify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9" xfId="0" applyFont="1" applyBorder="1" applyAlignment="1">
      <alignment horizontal="justify"/>
    </xf>
    <xf numFmtId="0" fontId="5" fillId="0" borderId="9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right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 vertical="center" wrapText="1"/>
    </xf>
    <xf numFmtId="0" fontId="23" fillId="0" borderId="16" xfId="0" applyFont="1" applyBorder="1"/>
    <xf numFmtId="0" fontId="23" fillId="2" borderId="16" xfId="0" applyFont="1" applyFill="1" applyBorder="1"/>
    <xf numFmtId="0" fontId="22" fillId="0" borderId="16" xfId="0" applyFont="1" applyBorder="1" applyAlignment="1">
      <alignment wrapText="1"/>
    </xf>
    <xf numFmtId="0" fontId="35" fillId="0" borderId="9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 horizontal="right" vertical="center" wrapText="1"/>
    </xf>
    <xf numFmtId="0" fontId="7" fillId="0" borderId="9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 wrapText="1"/>
    </xf>
    <xf numFmtId="0" fontId="32" fillId="0" borderId="19" xfId="0" applyFont="1" applyFill="1" applyBorder="1" applyAlignment="1">
      <alignment vertical="center" wrapText="1"/>
    </xf>
    <xf numFmtId="0" fontId="32" fillId="0" borderId="20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/>
    </xf>
    <xf numFmtId="0" fontId="34" fillId="3" borderId="0" xfId="0" applyFont="1" applyFill="1" applyAlignment="1">
      <alignment horizontal="left" wrapText="1"/>
    </xf>
    <xf numFmtId="0" fontId="34" fillId="3" borderId="0" xfId="0" applyFont="1" applyFill="1"/>
    <xf numFmtId="0" fontId="17" fillId="3" borderId="0" xfId="0" applyFont="1" applyFill="1"/>
    <xf numFmtId="0" fontId="34" fillId="3" borderId="0" xfId="0" applyFont="1" applyFill="1" applyBorder="1" applyAlignment="1">
      <alignment horizontal="center" vertical="center" wrapText="1"/>
    </xf>
    <xf numFmtId="0" fontId="29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 applyAlignment="1">
      <alignment horizontal="left" vertical="center" wrapText="1"/>
    </xf>
    <xf numFmtId="0" fontId="34" fillId="3" borderId="23" xfId="0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29" fillId="3" borderId="24" xfId="0" applyFont="1" applyFill="1" applyBorder="1" applyAlignment="1">
      <alignment horizontal="center" vertical="center" wrapText="1"/>
    </xf>
    <xf numFmtId="0" fontId="29" fillId="3" borderId="25" xfId="0" applyFont="1" applyFill="1" applyBorder="1" applyAlignment="1">
      <alignment horizontal="center" vertical="center" wrapText="1"/>
    </xf>
    <xf numFmtId="0" fontId="29" fillId="3" borderId="26" xfId="0" applyFont="1" applyFill="1" applyBorder="1" applyAlignment="1">
      <alignment horizontal="left" vertical="center" wrapText="1"/>
    </xf>
    <xf numFmtId="0" fontId="34" fillId="3" borderId="27" xfId="0" applyFont="1" applyFill="1" applyBorder="1" applyAlignment="1">
      <alignment horizontal="center" vertical="center" wrapText="1"/>
    </xf>
    <xf numFmtId="0" fontId="29" fillId="3" borderId="27" xfId="0" applyFont="1" applyFill="1" applyBorder="1" applyAlignment="1">
      <alignment horizontal="center" vertical="center" wrapText="1"/>
    </xf>
    <xf numFmtId="0" fontId="29" fillId="3" borderId="28" xfId="0" applyFont="1" applyFill="1" applyBorder="1" applyAlignment="1">
      <alignment horizontal="center" vertical="center" wrapText="1"/>
    </xf>
    <xf numFmtId="0" fontId="34" fillId="3" borderId="27" xfId="0" applyFont="1" applyFill="1" applyBorder="1"/>
    <xf numFmtId="0" fontId="34" fillId="3" borderId="28" xfId="0" applyFont="1" applyFill="1" applyBorder="1"/>
    <xf numFmtId="0" fontId="34" fillId="3" borderId="26" xfId="0" applyFont="1" applyFill="1" applyBorder="1" applyAlignment="1">
      <alignment horizontal="left" vertical="center" wrapText="1"/>
    </xf>
    <xf numFmtId="0" fontId="32" fillId="3" borderId="26" xfId="0" applyFont="1" applyFill="1" applyBorder="1" applyAlignment="1">
      <alignment horizontal="left" vertical="center" wrapText="1"/>
    </xf>
    <xf numFmtId="0" fontId="29" fillId="3" borderId="29" xfId="0" applyFont="1" applyFill="1" applyBorder="1" applyAlignment="1">
      <alignment horizontal="left" vertical="center" wrapText="1"/>
    </xf>
    <xf numFmtId="0" fontId="34" fillId="3" borderId="30" xfId="0" applyFont="1" applyFill="1" applyBorder="1" applyAlignment="1">
      <alignment horizontal="center" vertical="center" wrapText="1"/>
    </xf>
    <xf numFmtId="0" fontId="34" fillId="3" borderId="30" xfId="0" applyFont="1" applyFill="1" applyBorder="1"/>
    <xf numFmtId="0" fontId="34" fillId="3" borderId="31" xfId="0" applyFont="1" applyFill="1" applyBorder="1"/>
    <xf numFmtId="0" fontId="29" fillId="3" borderId="0" xfId="0" applyFont="1" applyFill="1" applyBorder="1" applyAlignment="1">
      <alignment horizontal="left" vertical="center" wrapText="1"/>
    </xf>
    <xf numFmtId="0" fontId="34" fillId="3" borderId="0" xfId="0" applyFont="1" applyFill="1" applyBorder="1"/>
    <xf numFmtId="0" fontId="30" fillId="3" borderId="0" xfId="0" applyFont="1" applyFill="1" applyAlignment="1">
      <alignment horizontal="left" vertical="center" wrapText="1"/>
    </xf>
    <xf numFmtId="0" fontId="34" fillId="3" borderId="0" xfId="0" applyFont="1" applyFill="1" applyAlignment="1">
      <alignment horizontal="left" vertical="center" wrapText="1"/>
    </xf>
    <xf numFmtId="0" fontId="34" fillId="3" borderId="23" xfId="0" applyFont="1" applyFill="1" applyBorder="1"/>
    <xf numFmtId="0" fontId="34" fillId="3" borderId="24" xfId="0" applyFont="1" applyFill="1" applyBorder="1"/>
    <xf numFmtId="0" fontId="17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wrapText="1"/>
    </xf>
    <xf numFmtId="0" fontId="13" fillId="0" borderId="19" xfId="0" applyFont="1" applyFill="1" applyBorder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12" xfId="0" applyFont="1" applyBorder="1"/>
    <xf numFmtId="0" fontId="12" fillId="0" borderId="0" xfId="0" applyFont="1" applyFill="1" applyAlignment="1">
      <alignment horizontal="center" vertical="center" wrapText="1"/>
    </xf>
    <xf numFmtId="0" fontId="34" fillId="3" borderId="0" xfId="0" applyFont="1" applyFill="1" applyBorder="1" applyAlignment="1">
      <alignment horizontal="left" vertical="center" wrapText="1"/>
    </xf>
    <xf numFmtId="0" fontId="34" fillId="3" borderId="8" xfId="0" applyFont="1" applyFill="1" applyBorder="1" applyAlignment="1">
      <alignment horizontal="left" vertical="center" wrapText="1"/>
    </xf>
    <xf numFmtId="0" fontId="34" fillId="3" borderId="8" xfId="0" applyFont="1" applyFill="1" applyBorder="1"/>
    <xf numFmtId="0" fontId="17" fillId="3" borderId="0" xfId="0" applyFont="1" applyFill="1" applyBorder="1"/>
    <xf numFmtId="0" fontId="34" fillId="3" borderId="32" xfId="0" applyFont="1" applyFill="1" applyBorder="1" applyAlignment="1">
      <alignment horizontal="left" vertical="center" wrapText="1"/>
    </xf>
    <xf numFmtId="0" fontId="34" fillId="3" borderId="33" xfId="0" applyFont="1" applyFill="1" applyBorder="1"/>
    <xf numFmtId="0" fontId="34" fillId="3" borderId="34" xfId="0" applyFont="1" applyFill="1" applyBorder="1" applyAlignment="1">
      <alignment horizontal="left" vertical="center" wrapText="1"/>
    </xf>
    <xf numFmtId="0" fontId="34" fillId="3" borderId="30" xfId="0" applyFont="1" applyFill="1" applyBorder="1" applyAlignment="1">
      <alignment horizontal="left" vertical="center" wrapText="1"/>
    </xf>
    <xf numFmtId="0" fontId="34" fillId="3" borderId="35" xfId="0" applyFont="1" applyFill="1" applyBorder="1"/>
    <xf numFmtId="0" fontId="34" fillId="3" borderId="12" xfId="0" applyFont="1" applyFill="1" applyBorder="1"/>
    <xf numFmtId="0" fontId="34" fillId="3" borderId="36" xfId="0" applyFont="1" applyFill="1" applyBorder="1"/>
    <xf numFmtId="0" fontId="34" fillId="3" borderId="37" xfId="0" applyFont="1" applyFill="1" applyBorder="1" applyAlignment="1">
      <alignment horizontal="center" vertical="center" wrapText="1"/>
    </xf>
    <xf numFmtId="0" fontId="34" fillId="3" borderId="38" xfId="0" applyFont="1" applyFill="1" applyBorder="1"/>
    <xf numFmtId="0" fontId="34" fillId="3" borderId="39" xfId="0" applyFont="1" applyFill="1" applyBorder="1"/>
    <xf numFmtId="0" fontId="34" fillId="3" borderId="18" xfId="0" applyFont="1" applyFill="1" applyBorder="1"/>
    <xf numFmtId="0" fontId="34" fillId="3" borderId="40" xfId="0" applyFont="1" applyFill="1" applyBorder="1"/>
    <xf numFmtId="0" fontId="29" fillId="3" borderId="38" xfId="0" applyFont="1" applyFill="1" applyBorder="1" applyAlignment="1">
      <alignment horizontal="center" vertical="center" wrapText="1"/>
    </xf>
    <xf numFmtId="0" fontId="35" fillId="0" borderId="4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2" xfId="0" applyBorder="1"/>
    <xf numFmtId="0" fontId="32" fillId="0" borderId="9" xfId="0" applyFont="1" applyBorder="1" applyAlignment="1">
      <alignment vertical="center" wrapText="1"/>
    </xf>
    <xf numFmtId="0" fontId="32" fillId="0" borderId="9" xfId="0" applyFont="1" applyBorder="1" applyAlignment="1">
      <alignment horizontal="right" vertical="center" wrapText="1"/>
    </xf>
    <xf numFmtId="0" fontId="32" fillId="0" borderId="42" xfId="0" applyFont="1" applyBorder="1" applyAlignment="1">
      <alignment vertical="center" wrapText="1"/>
    </xf>
    <xf numFmtId="0" fontId="5" fillId="0" borderId="42" xfId="0" applyFont="1" applyBorder="1" applyAlignment="1">
      <alignment horizontal="center" vertical="center"/>
    </xf>
    <xf numFmtId="0" fontId="0" fillId="0" borderId="8" xfId="0" applyBorder="1"/>
    <xf numFmtId="0" fontId="34" fillId="3" borderId="43" xfId="0" applyFont="1" applyFill="1" applyBorder="1"/>
    <xf numFmtId="0" fontId="34" fillId="3" borderId="44" xfId="0" applyFont="1" applyFill="1" applyBorder="1"/>
    <xf numFmtId="0" fontId="0" fillId="2" borderId="12" xfId="0" applyFill="1" applyBorder="1"/>
    <xf numFmtId="0" fontId="30" fillId="0" borderId="9" xfId="0" applyFont="1" applyBorder="1" applyAlignment="1">
      <alignment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29" fillId="0" borderId="45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Border="1"/>
    <xf numFmtId="0" fontId="12" fillId="0" borderId="0" xfId="0" applyFont="1" applyAlignment="1">
      <alignment vertical="center" wrapText="1"/>
    </xf>
    <xf numFmtId="0" fontId="29" fillId="3" borderId="47" xfId="0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20" fillId="0" borderId="2" xfId="0" applyFont="1" applyFill="1" applyBorder="1" applyAlignment="1">
      <alignment vertical="top" wrapText="1"/>
    </xf>
    <xf numFmtId="0" fontId="20" fillId="0" borderId="1" xfId="0" applyFont="1" applyBorder="1" applyAlignment="1">
      <alignment wrapText="1"/>
    </xf>
    <xf numFmtId="0" fontId="23" fillId="2" borderId="4" xfId="0" applyFont="1" applyFill="1" applyBorder="1"/>
    <xf numFmtId="0" fontId="23" fillId="2" borderId="48" xfId="0" applyFont="1" applyFill="1" applyBorder="1"/>
    <xf numFmtId="0" fontId="22" fillId="0" borderId="49" xfId="0" applyFont="1" applyBorder="1" applyAlignment="1">
      <alignment vertical="top" wrapText="1"/>
    </xf>
    <xf numFmtId="0" fontId="20" fillId="0" borderId="13" xfId="0" applyFont="1" applyBorder="1" applyAlignment="1">
      <alignment horizontal="center"/>
    </xf>
    <xf numFmtId="0" fontId="23" fillId="2" borderId="12" xfId="0" applyFont="1" applyFill="1" applyBorder="1"/>
    <xf numFmtId="0" fontId="20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wrapText="1"/>
    </xf>
    <xf numFmtId="0" fontId="20" fillId="4" borderId="12" xfId="0" applyFont="1" applyFill="1" applyBorder="1" applyAlignment="1">
      <alignment horizontal="center" vertical="center" wrapText="1"/>
    </xf>
    <xf numFmtId="0" fontId="24" fillId="4" borderId="48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 wrapText="1"/>
    </xf>
    <xf numFmtId="0" fontId="24" fillId="4" borderId="50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vertical="center"/>
    </xf>
    <xf numFmtId="0" fontId="14" fillId="4" borderId="11" xfId="0" applyFont="1" applyFill="1" applyBorder="1" applyAlignment="1">
      <alignment vertical="center"/>
    </xf>
    <xf numFmtId="0" fontId="14" fillId="4" borderId="18" xfId="0" applyFont="1" applyFill="1" applyBorder="1" applyAlignment="1">
      <alignment vertical="center"/>
    </xf>
    <xf numFmtId="0" fontId="13" fillId="4" borderId="12" xfId="0" applyFont="1" applyFill="1" applyBorder="1" applyAlignment="1">
      <alignment horizontal="center" vertical="center" wrapText="1"/>
    </xf>
    <xf numFmtId="0" fontId="29" fillId="4" borderId="47" xfId="0" applyFont="1" applyFill="1" applyBorder="1" applyAlignment="1">
      <alignment horizontal="center" vertical="center" wrapText="1"/>
    </xf>
    <xf numFmtId="0" fontId="29" fillId="4" borderId="2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37" fillId="4" borderId="1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justify" vertical="center" wrapText="1"/>
    </xf>
    <xf numFmtId="0" fontId="29" fillId="3" borderId="0" xfId="0" applyFont="1" applyFill="1" applyAlignment="1"/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3" fillId="2" borderId="5" xfId="0" applyFont="1" applyFill="1" applyBorder="1"/>
    <xf numFmtId="0" fontId="22" fillId="0" borderId="0" xfId="0" applyFont="1" applyBorder="1" applyAlignment="1">
      <alignment vertical="center" wrapText="1"/>
    </xf>
    <xf numFmtId="0" fontId="1" fillId="0" borderId="9" xfId="0" applyFont="1" applyFill="1" applyBorder="1" applyAlignment="1">
      <alignment horizontal="right" vertical="center" wrapText="1"/>
    </xf>
    <xf numFmtId="164" fontId="1" fillId="0" borderId="9" xfId="0" applyNumberFormat="1" applyFont="1" applyFill="1" applyBorder="1" applyAlignment="1">
      <alignment horizontal="right" vertical="center" wrapText="1"/>
    </xf>
    <xf numFmtId="165" fontId="1" fillId="0" borderId="9" xfId="0" applyNumberFormat="1" applyFont="1" applyFill="1" applyBorder="1" applyAlignment="1">
      <alignment horizontal="right" vertical="center" wrapText="1"/>
    </xf>
    <xf numFmtId="165" fontId="41" fillId="0" borderId="9" xfId="0" applyNumberFormat="1" applyFont="1" applyFill="1" applyBorder="1" applyAlignment="1">
      <alignment horizontal="right" vertical="center" wrapText="1"/>
    </xf>
    <xf numFmtId="0" fontId="38" fillId="0" borderId="46" xfId="0" applyFont="1" applyFill="1" applyBorder="1" applyAlignment="1">
      <alignment horizontal="right" vertical="center" wrapText="1"/>
    </xf>
    <xf numFmtId="49" fontId="1" fillId="0" borderId="10" xfId="2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0" fontId="29" fillId="0" borderId="20" xfId="0" applyFont="1" applyFill="1" applyBorder="1" applyAlignment="1">
      <alignment horizontal="left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vertical="center"/>
    </xf>
    <xf numFmtId="0" fontId="16" fillId="5" borderId="11" xfId="0" applyFont="1" applyFill="1" applyBorder="1" applyAlignment="1">
      <alignment vertical="center" wrapText="1"/>
    </xf>
    <xf numFmtId="0" fontId="16" fillId="5" borderId="10" xfId="0" applyFont="1" applyFill="1" applyBorder="1" applyAlignment="1">
      <alignment vertical="center" wrapText="1"/>
    </xf>
    <xf numFmtId="0" fontId="16" fillId="5" borderId="17" xfId="1" applyFont="1" applyFill="1" applyBorder="1" applyAlignment="1">
      <alignment vertical="center"/>
    </xf>
    <xf numFmtId="164" fontId="43" fillId="5" borderId="10" xfId="1" applyNumberFormat="1" applyFont="1" applyFill="1" applyBorder="1" applyAlignment="1">
      <alignment vertical="center"/>
    </xf>
    <xf numFmtId="0" fontId="14" fillId="5" borderId="0" xfId="0" applyFont="1" applyFill="1" applyAlignment="1">
      <alignment vertical="center"/>
    </xf>
    <xf numFmtId="0" fontId="0" fillId="5" borderId="0" xfId="0" applyFill="1"/>
    <xf numFmtId="0" fontId="13" fillId="5" borderId="11" xfId="0" applyFont="1" applyFill="1" applyBorder="1" applyAlignment="1">
      <alignment vertical="center" wrapText="1"/>
    </xf>
    <xf numFmtId="0" fontId="13" fillId="0" borderId="52" xfId="0" applyFont="1" applyFill="1" applyBorder="1" applyAlignment="1">
      <alignment vertical="center" wrapText="1"/>
    </xf>
    <xf numFmtId="0" fontId="13" fillId="0" borderId="52" xfId="0" applyFont="1" applyFill="1" applyBorder="1" applyAlignment="1">
      <alignment vertical="center"/>
    </xf>
    <xf numFmtId="0" fontId="14" fillId="0" borderId="52" xfId="0" applyFont="1" applyFill="1" applyBorder="1" applyAlignment="1">
      <alignment vertical="center"/>
    </xf>
    <xf numFmtId="0" fontId="16" fillId="0" borderId="45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16" fillId="0" borderId="53" xfId="1" applyFont="1" applyFill="1" applyBorder="1" applyAlignment="1">
      <alignment vertical="center"/>
    </xf>
    <xf numFmtId="3" fontId="16" fillId="0" borderId="53" xfId="1" applyNumberFormat="1" applyFont="1" applyFill="1" applyBorder="1" applyAlignment="1">
      <alignment vertical="center"/>
    </xf>
    <xf numFmtId="164" fontId="16" fillId="0" borderId="53" xfId="1" applyNumberFormat="1" applyFont="1" applyFill="1" applyBorder="1" applyAlignment="1">
      <alignment vertical="center"/>
    </xf>
    <xf numFmtId="0" fontId="13" fillId="0" borderId="10" xfId="1" applyFont="1" applyFill="1" applyBorder="1" applyAlignment="1">
      <alignment vertical="center"/>
    </xf>
    <xf numFmtId="3" fontId="13" fillId="0" borderId="10" xfId="1" applyNumberFormat="1" applyFont="1" applyFill="1" applyBorder="1" applyAlignment="1">
      <alignment vertical="center"/>
    </xf>
    <xf numFmtId="0" fontId="14" fillId="0" borderId="10" xfId="1" applyFont="1" applyFill="1" applyBorder="1" applyAlignment="1">
      <alignment vertical="center"/>
    </xf>
    <xf numFmtId="0" fontId="13" fillId="0" borderId="17" xfId="1" applyFont="1" applyFill="1" applyBorder="1" applyAlignment="1">
      <alignment vertical="center"/>
    </xf>
    <xf numFmtId="3" fontId="13" fillId="0" borderId="17" xfId="1" applyNumberFormat="1" applyFont="1" applyFill="1" applyBorder="1" applyAlignment="1">
      <alignment vertical="center"/>
    </xf>
    <xf numFmtId="164" fontId="14" fillId="0" borderId="10" xfId="1" applyNumberFormat="1" applyFont="1" applyFill="1" applyBorder="1" applyAlignment="1">
      <alignment vertical="center"/>
    </xf>
    <xf numFmtId="3" fontId="34" fillId="0" borderId="9" xfId="1" applyNumberFormat="1" applyFont="1" applyFill="1" applyBorder="1" applyAlignment="1">
      <alignment horizontal="right" vertical="center" wrapText="1"/>
    </xf>
    <xf numFmtId="0" fontId="13" fillId="0" borderId="52" xfId="1" applyFont="1" applyFill="1" applyBorder="1" applyAlignment="1">
      <alignment vertical="center"/>
    </xf>
    <xf numFmtId="3" fontId="34" fillId="0" borderId="42" xfId="1" applyNumberFormat="1" applyFont="1" applyFill="1" applyBorder="1" applyAlignment="1">
      <alignment horizontal="right" vertical="center" wrapText="1"/>
    </xf>
    <xf numFmtId="164" fontId="14" fillId="0" borderId="52" xfId="1" applyNumberFormat="1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32" fillId="0" borderId="11" xfId="0" applyFont="1" applyFill="1" applyBorder="1" applyAlignment="1">
      <alignment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3" fillId="0" borderId="46" xfId="0" applyFont="1" applyFill="1" applyBorder="1" applyAlignment="1">
      <alignment vertical="center"/>
    </xf>
    <xf numFmtId="0" fontId="14" fillId="0" borderId="46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 wrapText="1"/>
    </xf>
    <xf numFmtId="1" fontId="29" fillId="5" borderId="10" xfId="1" applyNumberFormat="1" applyFont="1" applyFill="1" applyBorder="1" applyAlignment="1">
      <alignment vertical="center"/>
    </xf>
    <xf numFmtId="0" fontId="13" fillId="0" borderId="54" xfId="0" applyFont="1" applyFill="1" applyBorder="1" applyAlignment="1">
      <alignment vertical="center" wrapText="1"/>
    </xf>
    <xf numFmtId="0" fontId="13" fillId="0" borderId="55" xfId="1" applyFont="1" applyFill="1" applyBorder="1" applyAlignment="1">
      <alignment vertical="center"/>
    </xf>
    <xf numFmtId="0" fontId="13" fillId="0" borderId="18" xfId="1" applyFont="1" applyFill="1" applyBorder="1" applyAlignment="1">
      <alignment vertical="center"/>
    </xf>
    <xf numFmtId="164" fontId="14" fillId="0" borderId="18" xfId="1" applyNumberFormat="1" applyFont="1" applyFill="1" applyBorder="1" applyAlignment="1">
      <alignment vertical="center"/>
    </xf>
    <xf numFmtId="164" fontId="14" fillId="0" borderId="56" xfId="1" applyNumberFormat="1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0" fillId="0" borderId="8" xfId="0" applyFill="1" applyBorder="1"/>
    <xf numFmtId="0" fontId="16" fillId="0" borderId="53" xfId="0" applyFont="1" applyFill="1" applyBorder="1" applyAlignment="1">
      <alignment vertical="center"/>
    </xf>
    <xf numFmtId="164" fontId="16" fillId="0" borderId="53" xfId="0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5" fillId="0" borderId="0" xfId="0" applyFont="1" applyFill="1"/>
    <xf numFmtId="164" fontId="14" fillId="0" borderId="10" xfId="0" applyNumberFormat="1" applyFont="1" applyFill="1" applyBorder="1" applyAlignment="1">
      <alignment vertical="center"/>
    </xf>
    <xf numFmtId="0" fontId="13" fillId="0" borderId="57" xfId="0" applyFont="1" applyFill="1" applyBorder="1" applyAlignment="1">
      <alignment vertical="center" wrapText="1"/>
    </xf>
    <xf numFmtId="0" fontId="13" fillId="0" borderId="58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6" fillId="0" borderId="59" xfId="0" applyFont="1" applyFill="1" applyBorder="1" applyAlignment="1">
      <alignment vertical="center" wrapText="1"/>
    </xf>
    <xf numFmtId="0" fontId="13" fillId="0" borderId="59" xfId="0" applyFont="1" applyFill="1" applyBorder="1" applyAlignment="1">
      <alignment vertical="center"/>
    </xf>
    <xf numFmtId="1" fontId="13" fillId="0" borderId="59" xfId="0" applyNumberFormat="1" applyFont="1" applyFill="1" applyBorder="1" applyAlignment="1">
      <alignment vertical="center"/>
    </xf>
    <xf numFmtId="0" fontId="23" fillId="0" borderId="2" xfId="1" applyFont="1" applyFill="1" applyBorder="1"/>
    <xf numFmtId="164" fontId="23" fillId="2" borderId="2" xfId="1" applyNumberFormat="1" applyFont="1" applyFill="1" applyBorder="1"/>
    <xf numFmtId="0" fontId="3" fillId="0" borderId="12" xfId="1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center"/>
    </xf>
    <xf numFmtId="0" fontId="11" fillId="0" borderId="12" xfId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12" xfId="1" applyFont="1" applyFill="1" applyBorder="1" applyAlignment="1">
      <alignment vertical="center" wrapText="1"/>
    </xf>
    <xf numFmtId="0" fontId="34" fillId="0" borderId="12" xfId="1" applyFont="1" applyFill="1" applyBorder="1" applyAlignment="1">
      <alignment horizontal="right" vertical="center" wrapText="1"/>
    </xf>
    <xf numFmtId="164" fontId="34" fillId="0" borderId="12" xfId="1" applyNumberFormat="1" applyFont="1" applyFill="1" applyBorder="1" applyAlignment="1">
      <alignment horizontal="right" vertical="center" wrapText="1"/>
    </xf>
    <xf numFmtId="0" fontId="34" fillId="0" borderId="12" xfId="1" applyFont="1" applyFill="1" applyBorder="1" applyAlignment="1">
      <alignment horizontal="center"/>
    </xf>
    <xf numFmtId="0" fontId="41" fillId="0" borderId="12" xfId="1" applyFont="1" applyFill="1" applyBorder="1" applyAlignment="1">
      <alignment horizontal="right"/>
    </xf>
    <xf numFmtId="0" fontId="41" fillId="0" borderId="12" xfId="1" applyFont="1" applyFill="1" applyBorder="1" applyAlignment="1">
      <alignment horizontal="center"/>
    </xf>
    <xf numFmtId="0" fontId="0" fillId="0" borderId="12" xfId="0" applyFill="1" applyBorder="1"/>
    <xf numFmtId="0" fontId="0" fillId="0" borderId="12" xfId="0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164" fontId="34" fillId="0" borderId="12" xfId="0" applyNumberFormat="1" applyFont="1" applyFill="1" applyBorder="1" applyAlignment="1">
      <alignment horizontal="right" vertical="center" wrapText="1"/>
    </xf>
    <xf numFmtId="1" fontId="34" fillId="0" borderId="12" xfId="0" applyNumberFormat="1" applyFont="1" applyFill="1" applyBorder="1" applyAlignment="1">
      <alignment horizontal="right" vertical="center" wrapText="1"/>
    </xf>
    <xf numFmtId="1" fontId="34" fillId="0" borderId="12" xfId="0" applyNumberFormat="1" applyFont="1" applyFill="1" applyBorder="1" applyAlignment="1">
      <alignment horizontal="center"/>
    </xf>
    <xf numFmtId="0" fontId="46" fillId="0" borderId="12" xfId="0" applyFont="1" applyFill="1" applyBorder="1" applyAlignment="1">
      <alignment horizontal="right"/>
    </xf>
    <xf numFmtId="0" fontId="46" fillId="0" borderId="12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34" fillId="0" borderId="10" xfId="1" applyFont="1" applyFill="1" applyBorder="1" applyAlignment="1">
      <alignment horizontal="right" vertical="center"/>
    </xf>
    <xf numFmtId="0" fontId="1" fillId="0" borderId="6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2" fontId="1" fillId="6" borderId="14" xfId="0" applyNumberFormat="1" applyFont="1" applyFill="1" applyBorder="1" applyAlignment="1">
      <alignment horizontal="right" vertical="center" wrapText="1"/>
    </xf>
    <xf numFmtId="49" fontId="1" fillId="0" borderId="10" xfId="2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wrapText="1"/>
    </xf>
    <xf numFmtId="164" fontId="1" fillId="0" borderId="15" xfId="0" applyNumberFormat="1" applyFont="1" applyFill="1" applyBorder="1" applyAlignment="1">
      <alignment horizontal="left" vertical="center" wrapText="1"/>
    </xf>
    <xf numFmtId="164" fontId="1" fillId="0" borderId="9" xfId="0" applyNumberFormat="1" applyFont="1" applyFill="1" applyBorder="1" applyAlignment="1">
      <alignment horizontal="left" vertical="center" wrapText="1"/>
    </xf>
    <xf numFmtId="2" fontId="1" fillId="0" borderId="14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164" fontId="1" fillId="0" borderId="14" xfId="0" applyNumberFormat="1" applyFont="1" applyFill="1" applyBorder="1" applyAlignment="1">
      <alignment horizontal="right" vertical="center" wrapText="1"/>
    </xf>
    <xf numFmtId="165" fontId="1" fillId="0" borderId="15" xfId="0" applyNumberFormat="1" applyFont="1" applyFill="1" applyBorder="1" applyAlignment="1">
      <alignment horizontal="right" vertical="center" wrapText="1"/>
    </xf>
    <xf numFmtId="0" fontId="1" fillId="0" borderId="61" xfId="0" applyFont="1" applyFill="1" applyBorder="1" applyAlignment="1">
      <alignment horizontal="right" vertical="center" wrapText="1"/>
    </xf>
    <xf numFmtId="164" fontId="1" fillId="0" borderId="15" xfId="0" applyNumberFormat="1" applyFont="1" applyFill="1" applyBorder="1" applyAlignment="1">
      <alignment horizontal="right" vertical="center" wrapText="1"/>
    </xf>
    <xf numFmtId="165" fontId="38" fillId="0" borderId="19" xfId="0" applyNumberFormat="1" applyFont="1" applyFill="1" applyBorder="1" applyAlignment="1">
      <alignment horizontal="right" vertical="center" wrapText="1"/>
    </xf>
    <xf numFmtId="165" fontId="38" fillId="0" borderId="10" xfId="0" applyNumberFormat="1" applyFont="1" applyFill="1" applyBorder="1" applyAlignment="1">
      <alignment horizontal="right" vertical="center" wrapText="1"/>
    </xf>
    <xf numFmtId="165" fontId="38" fillId="0" borderId="11" xfId="0" applyNumberFormat="1" applyFont="1" applyFill="1" applyBorder="1" applyAlignment="1">
      <alignment horizontal="right" vertical="center" wrapText="1"/>
    </xf>
    <xf numFmtId="165" fontId="38" fillId="0" borderId="46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Fill="1" applyBorder="1" applyAlignment="1">
      <alignment horizontal="right" vertical="center" wrapText="1"/>
    </xf>
    <xf numFmtId="1" fontId="1" fillId="0" borderId="10" xfId="2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38" fillId="0" borderId="46" xfId="0" applyNumberFormat="1" applyFont="1" applyFill="1" applyBorder="1" applyAlignment="1">
      <alignment horizontal="right" vertical="center" wrapText="1"/>
    </xf>
    <xf numFmtId="3" fontId="38" fillId="0" borderId="46" xfId="0" applyNumberFormat="1" applyFont="1" applyFill="1" applyBorder="1" applyAlignment="1">
      <alignment horizontal="center" vertical="center" wrapText="1"/>
    </xf>
    <xf numFmtId="4" fontId="1" fillId="0" borderId="9" xfId="1" applyNumberFormat="1" applyFont="1" applyFill="1" applyBorder="1" applyAlignment="1">
      <alignment horizontal="right" vertical="center" wrapText="1"/>
    </xf>
    <xf numFmtId="0" fontId="1" fillId="0" borderId="41" xfId="0" applyFont="1" applyFill="1" applyBorder="1" applyAlignment="1">
      <alignment horizontal="right" vertical="center" wrapText="1"/>
    </xf>
    <xf numFmtId="166" fontId="1" fillId="0" borderId="41" xfId="0" applyNumberFormat="1" applyFont="1" applyFill="1" applyBorder="1" applyAlignment="1">
      <alignment horizontal="right" vertical="center" wrapText="1"/>
    </xf>
    <xf numFmtId="166" fontId="1" fillId="0" borderId="15" xfId="0" applyNumberFormat="1" applyFont="1" applyFill="1" applyBorder="1" applyAlignment="1">
      <alignment horizontal="right" vertical="center" wrapText="1"/>
    </xf>
    <xf numFmtId="166" fontId="1" fillId="0" borderId="9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165" fontId="1" fillId="0" borderId="42" xfId="0" applyNumberFormat="1" applyFont="1" applyFill="1" applyBorder="1" applyAlignment="1">
      <alignment horizontal="right" vertical="center" wrapText="1"/>
    </xf>
    <xf numFmtId="166" fontId="0" fillId="0" borderId="0" xfId="0" applyNumberFormat="1" applyFill="1"/>
    <xf numFmtId="0" fontId="34" fillId="0" borderId="17" xfId="1" applyFont="1" applyFill="1" applyBorder="1" applyAlignment="1">
      <alignment vertical="center"/>
    </xf>
    <xf numFmtId="0" fontId="13" fillId="0" borderId="62" xfId="0" applyFont="1" applyFill="1" applyBorder="1" applyAlignment="1">
      <alignment vertical="center" wrapText="1"/>
    </xf>
    <xf numFmtId="164" fontId="14" fillId="0" borderId="63" xfId="1" applyNumberFormat="1" applyFont="1" applyFill="1" applyBorder="1" applyAlignment="1">
      <alignment vertical="center"/>
    </xf>
    <xf numFmtId="0" fontId="13" fillId="0" borderId="46" xfId="1" applyFont="1" applyFill="1" applyBorder="1" applyAlignment="1">
      <alignment vertical="center"/>
    </xf>
    <xf numFmtId="164" fontId="14" fillId="0" borderId="46" xfId="1" applyNumberFormat="1" applyFont="1" applyFill="1" applyBorder="1" applyAlignment="1">
      <alignment vertical="center"/>
    </xf>
    <xf numFmtId="1" fontId="13" fillId="0" borderId="52" xfId="1" applyNumberFormat="1" applyFont="1" applyFill="1" applyBorder="1" applyAlignment="1">
      <alignment vertical="center"/>
    </xf>
    <xf numFmtId="0" fontId="34" fillId="0" borderId="11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left" vertical="center" wrapText="1"/>
    </xf>
    <xf numFmtId="0" fontId="41" fillId="0" borderId="0" xfId="0" applyFont="1" applyFill="1"/>
    <xf numFmtId="0" fontId="16" fillId="5" borderId="20" xfId="0" applyFont="1" applyFill="1" applyBorder="1" applyAlignment="1">
      <alignment vertical="center" wrapText="1"/>
    </xf>
    <xf numFmtId="0" fontId="16" fillId="5" borderId="45" xfId="0" applyFont="1" applyFill="1" applyBorder="1" applyAlignment="1">
      <alignment vertical="center" wrapText="1"/>
    </xf>
    <xf numFmtId="0" fontId="29" fillId="5" borderId="45" xfId="0" applyFont="1" applyFill="1" applyBorder="1" applyAlignment="1">
      <alignment vertical="center"/>
    </xf>
    <xf numFmtId="164" fontId="44" fillId="5" borderId="45" xfId="0" applyNumberFormat="1" applyFont="1" applyFill="1" applyBorder="1" applyAlignment="1">
      <alignment vertical="center"/>
    </xf>
    <xf numFmtId="1" fontId="16" fillId="5" borderId="17" xfId="1" applyNumberFormat="1" applyFont="1" applyFill="1" applyBorder="1" applyAlignment="1">
      <alignment vertical="center"/>
    </xf>
    <xf numFmtId="164" fontId="16" fillId="5" borderId="17" xfId="1" applyNumberFormat="1" applyFont="1" applyFill="1" applyBorder="1" applyAlignment="1">
      <alignment vertical="center"/>
    </xf>
    <xf numFmtId="0" fontId="16" fillId="5" borderId="51" xfId="1" applyFont="1" applyFill="1" applyBorder="1" applyAlignment="1">
      <alignment vertical="center"/>
    </xf>
    <xf numFmtId="1" fontId="16" fillId="5" borderId="51" xfId="1" applyNumberFormat="1" applyFont="1" applyFill="1" applyBorder="1" applyAlignment="1">
      <alignment vertical="center"/>
    </xf>
    <xf numFmtId="164" fontId="16" fillId="5" borderId="51" xfId="1" applyNumberFormat="1" applyFont="1" applyFill="1" applyBorder="1" applyAlignment="1">
      <alignment vertical="center"/>
    </xf>
    <xf numFmtId="0" fontId="34" fillId="0" borderId="11" xfId="1" applyFont="1" applyFill="1" applyBorder="1" applyAlignment="1">
      <alignment horizontal="center"/>
    </xf>
    <xf numFmtId="0" fontId="0" fillId="7" borderId="0" xfId="0" applyFill="1"/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/>
    </xf>
    <xf numFmtId="164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164" fontId="51" fillId="7" borderId="14" xfId="0" applyNumberFormat="1" applyFont="1" applyFill="1" applyBorder="1" applyAlignment="1">
      <alignment horizontal="right" vertical="center" wrapText="1"/>
    </xf>
    <xf numFmtId="0" fontId="51" fillId="7" borderId="9" xfId="0" applyFont="1" applyFill="1" applyBorder="1" applyAlignment="1">
      <alignment horizontal="right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4" borderId="65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65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center" vertical="center" wrapText="1"/>
    </xf>
    <xf numFmtId="0" fontId="4" fillId="4" borderId="68" xfId="0" applyFont="1" applyFill="1" applyBorder="1" applyAlignment="1">
      <alignment horizontal="center" vertical="center" wrapText="1"/>
    </xf>
    <xf numFmtId="0" fontId="4" fillId="4" borderId="6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4" borderId="66" xfId="0" applyFont="1" applyFill="1" applyBorder="1" applyAlignment="1">
      <alignment horizontal="center" vertical="center" wrapText="1"/>
    </xf>
    <xf numFmtId="0" fontId="4" fillId="4" borderId="67" xfId="0" applyFont="1" applyFill="1" applyBorder="1" applyAlignment="1">
      <alignment horizontal="center" vertical="center" wrapText="1"/>
    </xf>
    <xf numFmtId="0" fontId="29" fillId="4" borderId="49" xfId="0" applyFont="1" applyFill="1" applyBorder="1" applyAlignment="1">
      <alignment horizontal="center" vertical="center"/>
    </xf>
    <xf numFmtId="0" fontId="29" fillId="4" borderId="68" xfId="0" applyFont="1" applyFill="1" applyBorder="1" applyAlignment="1">
      <alignment horizontal="center" vertical="center"/>
    </xf>
    <xf numFmtId="0" fontId="29" fillId="4" borderId="64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 wrapText="1"/>
    </xf>
    <xf numFmtId="0" fontId="13" fillId="4" borderId="68" xfId="0" applyFont="1" applyFill="1" applyBorder="1" applyAlignment="1">
      <alignment horizontal="center" vertical="center" wrapText="1"/>
    </xf>
    <xf numFmtId="0" fontId="13" fillId="4" borderId="64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 vertical="center" wrapText="1"/>
    </xf>
    <xf numFmtId="0" fontId="0" fillId="0" borderId="0" xfId="0" applyFill="1" applyAlignment="1"/>
    <xf numFmtId="0" fontId="29" fillId="4" borderId="20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center" wrapText="1"/>
    </xf>
    <xf numFmtId="0" fontId="29" fillId="4" borderId="18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0" fillId="4" borderId="49" xfId="0" applyFont="1" applyFill="1" applyBorder="1" applyAlignment="1">
      <alignment horizontal="center" vertical="center" wrapText="1"/>
    </xf>
    <xf numFmtId="0" fontId="20" fillId="4" borderId="68" xfId="0" applyFont="1" applyFill="1" applyBorder="1" applyAlignment="1">
      <alignment horizontal="center" vertical="center" wrapText="1"/>
    </xf>
    <xf numFmtId="0" fontId="0" fillId="4" borderId="64" xfId="0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0" fillId="4" borderId="12" xfId="0" applyFill="1" applyBorder="1" applyAlignment="1"/>
    <xf numFmtId="0" fontId="21" fillId="8" borderId="69" xfId="0" applyFont="1" applyFill="1" applyBorder="1" applyAlignment="1">
      <alignment horizontal="left"/>
    </xf>
    <xf numFmtId="0" fontId="21" fillId="8" borderId="67" xfId="0" applyFont="1" applyFill="1" applyBorder="1" applyAlignment="1">
      <alignment horizontal="left"/>
    </xf>
    <xf numFmtId="0" fontId="0" fillId="8" borderId="67" xfId="0" applyFill="1" applyBorder="1" applyAlignment="1"/>
    <xf numFmtId="0" fontId="21" fillId="4" borderId="49" xfId="0" applyFont="1" applyFill="1" applyBorder="1" applyAlignment="1">
      <alignment horizontal="center" vertical="justify" wrapText="1"/>
    </xf>
    <xf numFmtId="0" fontId="21" fillId="4" borderId="68" xfId="0" applyFont="1" applyFill="1" applyBorder="1" applyAlignment="1">
      <alignment horizontal="center" vertical="justify" wrapText="1"/>
    </xf>
    <xf numFmtId="0" fontId="21" fillId="4" borderId="64" xfId="0" applyFont="1" applyFill="1" applyBorder="1" applyAlignment="1">
      <alignment horizontal="center" vertical="justify" wrapText="1"/>
    </xf>
    <xf numFmtId="0" fontId="22" fillId="0" borderId="67" xfId="0" applyFont="1" applyBorder="1" applyAlignment="1">
      <alignment vertical="center" wrapText="1"/>
    </xf>
    <xf numFmtId="0" fontId="20" fillId="0" borderId="6" xfId="0" applyFont="1" applyFill="1" applyBorder="1"/>
    <xf numFmtId="0" fontId="20" fillId="0" borderId="0" xfId="0" applyFont="1" applyFill="1" applyBorder="1"/>
    <xf numFmtId="0" fontId="21" fillId="4" borderId="70" xfId="0" applyFont="1" applyFill="1" applyBorder="1" applyAlignment="1">
      <alignment horizontal="center" vertical="center" wrapText="1"/>
    </xf>
    <xf numFmtId="0" fontId="21" fillId="4" borderId="71" xfId="0" applyFont="1" applyFill="1" applyBorder="1" applyAlignment="1">
      <alignment horizontal="center" vertical="center" wrapText="1"/>
    </xf>
    <xf numFmtId="0" fontId="21" fillId="4" borderId="69" xfId="0" applyFont="1" applyFill="1" applyBorder="1" applyAlignment="1">
      <alignment horizontal="center" wrapText="1"/>
    </xf>
    <xf numFmtId="0" fontId="21" fillId="4" borderId="67" xfId="0" applyFont="1" applyFill="1" applyBorder="1" applyAlignment="1">
      <alignment horizontal="center" wrapText="1"/>
    </xf>
    <xf numFmtId="0" fontId="21" fillId="4" borderId="49" xfId="0" applyFont="1" applyFill="1" applyBorder="1" applyAlignment="1">
      <alignment horizontal="center" vertical="center" wrapText="1"/>
    </xf>
    <xf numFmtId="0" fontId="21" fillId="4" borderId="68" xfId="0" applyFont="1" applyFill="1" applyBorder="1" applyAlignment="1">
      <alignment horizontal="center" vertical="center" wrapText="1"/>
    </xf>
    <xf numFmtId="0" fontId="21" fillId="4" borderId="64" xfId="0" applyFont="1" applyFill="1" applyBorder="1" applyAlignment="1">
      <alignment horizontal="center" vertical="center" wrapText="1"/>
    </xf>
    <xf numFmtId="0" fontId="34" fillId="3" borderId="100" xfId="0" applyFont="1" applyFill="1" applyBorder="1" applyAlignment="1">
      <alignment horizontal="center" vertical="center" wrapText="1"/>
    </xf>
    <xf numFmtId="0" fontId="34" fillId="3" borderId="91" xfId="0" applyFont="1" applyFill="1" applyBorder="1" applyAlignment="1">
      <alignment horizontal="center" vertical="center" wrapText="1"/>
    </xf>
    <xf numFmtId="0" fontId="34" fillId="3" borderId="101" xfId="0" applyFont="1" applyFill="1" applyBorder="1" applyAlignment="1">
      <alignment horizontal="center" vertical="center" wrapText="1"/>
    </xf>
    <xf numFmtId="0" fontId="34" fillId="3" borderId="93" xfId="0" applyFont="1" applyFill="1" applyBorder="1" applyAlignment="1">
      <alignment horizontal="center" vertical="center" wrapText="1"/>
    </xf>
    <xf numFmtId="0" fontId="34" fillId="3" borderId="94" xfId="0" applyFont="1" applyFill="1" applyBorder="1" applyAlignment="1">
      <alignment horizontal="center" vertical="center" wrapText="1"/>
    </xf>
    <xf numFmtId="0" fontId="34" fillId="3" borderId="12" xfId="0" applyFont="1" applyFill="1" applyBorder="1" applyAlignment="1">
      <alignment horizontal="center" vertical="center" wrapText="1"/>
    </xf>
    <xf numFmtId="0" fontId="34" fillId="3" borderId="84" xfId="0" applyFont="1" applyFill="1" applyBorder="1" applyAlignment="1">
      <alignment horizontal="center" vertical="center" wrapText="1"/>
    </xf>
    <xf numFmtId="0" fontId="34" fillId="3" borderId="85" xfId="0" applyFont="1" applyFill="1" applyBorder="1" applyAlignment="1">
      <alignment horizontal="center" vertical="center" wrapText="1"/>
    </xf>
    <xf numFmtId="0" fontId="34" fillId="3" borderId="92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29" fillId="3" borderId="78" xfId="0" applyFont="1" applyFill="1" applyBorder="1" applyAlignment="1">
      <alignment horizontal="center" vertical="center" wrapText="1"/>
    </xf>
    <xf numFmtId="0" fontId="29" fillId="3" borderId="68" xfId="0" applyFont="1" applyFill="1" applyBorder="1" applyAlignment="1">
      <alignment horizontal="center" vertical="center" wrapText="1"/>
    </xf>
    <xf numFmtId="0" fontId="29" fillId="3" borderId="90" xfId="0" applyFont="1" applyFill="1" applyBorder="1" applyAlignment="1">
      <alignment horizontal="center" vertical="center" wrapText="1"/>
    </xf>
    <xf numFmtId="0" fontId="29" fillId="3" borderId="91" xfId="0" applyFont="1" applyFill="1" applyBorder="1" applyAlignment="1">
      <alignment horizontal="center" vertical="center" wrapText="1"/>
    </xf>
    <xf numFmtId="0" fontId="29" fillId="3" borderId="92" xfId="0" applyFont="1" applyFill="1" applyBorder="1" applyAlignment="1">
      <alignment horizontal="center" vertical="center" wrapText="1"/>
    </xf>
    <xf numFmtId="0" fontId="29" fillId="3" borderId="95" xfId="0" applyFont="1" applyFill="1" applyBorder="1" applyAlignment="1">
      <alignment horizontal="center" vertical="center" wrapText="1"/>
    </xf>
    <xf numFmtId="0" fontId="29" fillId="3" borderId="96" xfId="0" applyFont="1" applyFill="1" applyBorder="1" applyAlignment="1">
      <alignment horizontal="center" vertical="center" wrapText="1"/>
    </xf>
    <xf numFmtId="0" fontId="29" fillId="3" borderId="97" xfId="0" applyFont="1" applyFill="1" applyBorder="1" applyAlignment="1">
      <alignment horizontal="center" vertical="center" wrapText="1"/>
    </xf>
    <xf numFmtId="0" fontId="29" fillId="3" borderId="98" xfId="0" applyFont="1" applyFill="1" applyBorder="1" applyAlignment="1">
      <alignment horizontal="center" vertical="center" wrapText="1"/>
    </xf>
    <xf numFmtId="0" fontId="29" fillId="3" borderId="73" xfId="0" applyFont="1" applyFill="1" applyBorder="1" applyAlignment="1">
      <alignment horizontal="center" vertical="center" wrapText="1"/>
    </xf>
    <xf numFmtId="0" fontId="29" fillId="3" borderId="99" xfId="0" applyFont="1" applyFill="1" applyBorder="1" applyAlignment="1">
      <alignment horizontal="center" vertical="center" wrapText="1"/>
    </xf>
    <xf numFmtId="0" fontId="29" fillId="3" borderId="89" xfId="0" applyFont="1" applyFill="1" applyBorder="1" applyAlignment="1">
      <alignment horizontal="center" vertical="center" wrapText="1"/>
    </xf>
    <xf numFmtId="0" fontId="29" fillId="4" borderId="72" xfId="0" applyFont="1" applyFill="1" applyBorder="1" applyAlignment="1">
      <alignment horizontal="center" vertical="center" wrapText="1"/>
    </xf>
    <xf numFmtId="0" fontId="29" fillId="4" borderId="73" xfId="0" applyFont="1" applyFill="1" applyBorder="1" applyAlignment="1">
      <alignment horizontal="center" vertical="center" wrapText="1"/>
    </xf>
    <xf numFmtId="0" fontId="29" fillId="4" borderId="74" xfId="0" applyFont="1" applyFill="1" applyBorder="1" applyAlignment="1">
      <alignment horizontal="center" vertical="center" wrapText="1"/>
    </xf>
    <xf numFmtId="0" fontId="29" fillId="4" borderId="89" xfId="0" applyFont="1" applyFill="1" applyBorder="1" applyAlignment="1">
      <alignment horizontal="center" vertical="center" wrapText="1"/>
    </xf>
    <xf numFmtId="0" fontId="29" fillId="4" borderId="90" xfId="0" applyFont="1" applyFill="1" applyBorder="1" applyAlignment="1">
      <alignment horizontal="center" vertical="center" wrapText="1"/>
    </xf>
    <xf numFmtId="0" fontId="29" fillId="4" borderId="91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29" fillId="3" borderId="80" xfId="0" applyFont="1" applyFill="1" applyBorder="1" applyAlignment="1">
      <alignment horizontal="center" vertical="center" wrapText="1"/>
    </xf>
    <xf numFmtId="0" fontId="29" fillId="3" borderId="81" xfId="0" applyFont="1" applyFill="1" applyBorder="1" applyAlignment="1">
      <alignment horizontal="center" vertical="center" wrapText="1"/>
    </xf>
    <xf numFmtId="0" fontId="29" fillId="3" borderId="47" xfId="0" applyFont="1" applyFill="1" applyBorder="1" applyAlignment="1">
      <alignment horizontal="center" vertical="center" wrapText="1"/>
    </xf>
    <xf numFmtId="0" fontId="29" fillId="3" borderId="84" xfId="0" applyFont="1" applyFill="1" applyBorder="1" applyAlignment="1">
      <alignment horizontal="center" vertical="center" wrapText="1"/>
    </xf>
    <xf numFmtId="0" fontId="29" fillId="3" borderId="85" xfId="0" applyFont="1" applyFill="1" applyBorder="1" applyAlignment="1">
      <alignment horizontal="center" vertical="center" wrapText="1"/>
    </xf>
    <xf numFmtId="0" fontId="29" fillId="3" borderId="100" xfId="0" applyFont="1" applyFill="1" applyBorder="1" applyAlignment="1">
      <alignment horizontal="center" vertical="center" wrapText="1"/>
    </xf>
    <xf numFmtId="0" fontId="29" fillId="4" borderId="86" xfId="0" applyFont="1" applyFill="1" applyBorder="1" applyAlignment="1">
      <alignment horizontal="center" vertical="center" wrapText="1"/>
    </xf>
    <xf numFmtId="0" fontId="29" fillId="4" borderId="87" xfId="0" applyFont="1" applyFill="1" applyBorder="1" applyAlignment="1">
      <alignment horizontal="center" vertical="center" wrapText="1"/>
    </xf>
    <xf numFmtId="0" fontId="29" fillId="4" borderId="88" xfId="0" applyFont="1" applyFill="1" applyBorder="1" applyAlignment="1">
      <alignment horizontal="center" vertical="center" wrapText="1"/>
    </xf>
    <xf numFmtId="0" fontId="29" fillId="4" borderId="80" xfId="0" applyFont="1" applyFill="1" applyBorder="1" applyAlignment="1">
      <alignment horizontal="center" vertical="center" wrapText="1"/>
    </xf>
    <xf numFmtId="0" fontId="29" fillId="4" borderId="81" xfId="0" applyFont="1" applyFill="1" applyBorder="1" applyAlignment="1">
      <alignment horizontal="center" vertical="center" wrapText="1"/>
    </xf>
    <xf numFmtId="0" fontId="29" fillId="4" borderId="47" xfId="0" applyFont="1" applyFill="1" applyBorder="1" applyAlignment="1">
      <alignment horizontal="center" vertical="center" wrapText="1"/>
    </xf>
    <xf numFmtId="0" fontId="29" fillId="4" borderId="82" xfId="0" applyFont="1" applyFill="1" applyBorder="1" applyAlignment="1">
      <alignment horizontal="center" vertical="center" wrapText="1"/>
    </xf>
    <xf numFmtId="0" fontId="29" fillId="4" borderId="83" xfId="0" applyFont="1" applyFill="1" applyBorder="1" applyAlignment="1">
      <alignment horizontal="center" vertical="center" wrapText="1"/>
    </xf>
    <xf numFmtId="0" fontId="29" fillId="3" borderId="82" xfId="0" applyFont="1" applyFill="1" applyBorder="1" applyAlignment="1">
      <alignment horizontal="center" vertical="center" wrapText="1"/>
    </xf>
    <xf numFmtId="0" fontId="29" fillId="3" borderId="83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right"/>
    </xf>
    <xf numFmtId="0" fontId="29" fillId="3" borderId="72" xfId="0" applyFont="1" applyFill="1" applyBorder="1" applyAlignment="1">
      <alignment horizontal="center" vertical="center" wrapText="1"/>
    </xf>
    <xf numFmtId="0" fontId="29" fillId="3" borderId="74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 vertical="center" wrapText="1"/>
    </xf>
    <xf numFmtId="0" fontId="29" fillId="3" borderId="75" xfId="0" applyFont="1" applyFill="1" applyBorder="1" applyAlignment="1">
      <alignment horizontal="center" vertical="center" wrapText="1"/>
    </xf>
    <xf numFmtId="0" fontId="29" fillId="3" borderId="76" xfId="0" applyFont="1" applyFill="1" applyBorder="1" applyAlignment="1">
      <alignment horizontal="center" vertical="center" wrapText="1"/>
    </xf>
    <xf numFmtId="0" fontId="29" fillId="3" borderId="77" xfId="0" applyFont="1" applyFill="1" applyBorder="1" applyAlignment="1">
      <alignment horizontal="center" vertical="center" wrapText="1"/>
    </xf>
    <xf numFmtId="0" fontId="29" fillId="4" borderId="78" xfId="0" applyFont="1" applyFill="1" applyBorder="1" applyAlignment="1">
      <alignment horizontal="center" vertical="center" wrapText="1"/>
    </xf>
    <xf numFmtId="0" fontId="29" fillId="4" borderId="68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 wrapText="1"/>
    </xf>
    <xf numFmtId="0" fontId="17" fillId="3" borderId="79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right"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4" borderId="66" xfId="0" applyFont="1" applyFill="1" applyBorder="1" applyAlignment="1">
      <alignment horizontal="center" vertical="center" wrapText="1"/>
    </xf>
    <xf numFmtId="0" fontId="11" fillId="4" borderId="67" xfId="0" applyFont="1" applyFill="1" applyBorder="1" applyAlignment="1">
      <alignment horizontal="center" vertical="center" wrapText="1"/>
    </xf>
    <xf numFmtId="0" fontId="11" fillId="4" borderId="90" xfId="0" applyFont="1" applyFill="1" applyBorder="1" applyAlignment="1">
      <alignment horizontal="center" vertical="center" wrapText="1"/>
    </xf>
    <xf numFmtId="0" fontId="11" fillId="4" borderId="102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5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49" xfId="0" applyFont="1" applyFill="1" applyBorder="1" applyAlignment="1">
      <alignment horizontal="center" vertical="center" wrapText="1"/>
    </xf>
    <xf numFmtId="0" fontId="11" fillId="4" borderId="68" xfId="0" applyFont="1" applyFill="1" applyBorder="1" applyAlignment="1">
      <alignment horizontal="center" vertical="center" wrapText="1"/>
    </xf>
    <xf numFmtId="0" fontId="11" fillId="4" borderId="6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/>
    </xf>
    <xf numFmtId="0" fontId="38" fillId="0" borderId="2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2" xfId="0" applyFont="1" applyBorder="1"/>
    <xf numFmtId="0" fontId="37" fillId="4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7" fillId="4" borderId="20" xfId="0" applyFont="1" applyFill="1" applyBorder="1" applyAlignment="1">
      <alignment horizontal="center" vertical="center" wrapText="1"/>
    </xf>
    <xf numFmtId="0" fontId="37" fillId="4" borderId="18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Форма Прогноза-2014-2016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50"/>
    <pageSetUpPr fitToPage="1"/>
  </sheetPr>
  <dimension ref="A1:J171"/>
  <sheetViews>
    <sheetView tabSelected="1" view="pageBreakPreview" topLeftCell="A142" zoomScale="70" zoomScaleNormal="75" workbookViewId="0">
      <selection activeCell="D157" sqref="D157"/>
    </sheetView>
  </sheetViews>
  <sheetFormatPr defaultRowHeight="12.75"/>
  <cols>
    <col min="1" max="1" width="74.7109375" customWidth="1"/>
    <col min="2" max="2" width="15.140625" customWidth="1"/>
    <col min="3" max="3" width="13.85546875" style="50" customWidth="1"/>
    <col min="4" max="4" width="14.140625" style="50" customWidth="1"/>
    <col min="5" max="5" width="13" style="50" customWidth="1"/>
    <col min="6" max="7" width="13.7109375" style="50" bestFit="1" customWidth="1"/>
    <col min="8" max="9" width="12" style="50" bestFit="1" customWidth="1"/>
    <col min="10" max="10" width="11.5703125" customWidth="1"/>
    <col min="11" max="11" width="13.7109375" customWidth="1"/>
  </cols>
  <sheetData>
    <row r="1" spans="1:9" ht="37.15" customHeight="1">
      <c r="A1" s="416" t="s">
        <v>241</v>
      </c>
      <c r="B1" s="416"/>
      <c r="C1" s="416"/>
      <c r="D1" s="416"/>
      <c r="E1" s="416"/>
      <c r="F1" s="416"/>
      <c r="G1" s="416"/>
      <c r="H1" s="414" t="s">
        <v>80</v>
      </c>
      <c r="I1" s="414"/>
    </row>
    <row r="2" spans="1:9" ht="39" customHeight="1">
      <c r="A2" s="159"/>
      <c r="B2" s="159"/>
      <c r="C2" s="159"/>
      <c r="D2" s="159"/>
      <c r="E2" s="159"/>
      <c r="F2" s="159"/>
      <c r="H2" s="415" t="s">
        <v>242</v>
      </c>
      <c r="I2" s="415"/>
    </row>
    <row r="3" spans="1:9" ht="14.25" customHeight="1">
      <c r="A3" s="1"/>
      <c r="B3" s="2"/>
      <c r="C3" s="330"/>
      <c r="D3" s="330"/>
      <c r="E3" s="159"/>
      <c r="F3" s="159"/>
      <c r="G3" s="159"/>
    </row>
    <row r="4" spans="1:9" ht="51" customHeight="1">
      <c r="A4" s="399" t="s">
        <v>243</v>
      </c>
      <c r="B4" s="399"/>
      <c r="C4" s="399"/>
      <c r="D4" s="399"/>
      <c r="E4" s="399"/>
      <c r="F4" s="399"/>
      <c r="G4" s="399"/>
      <c r="H4" s="399"/>
      <c r="I4" s="399"/>
    </row>
    <row r="5" spans="1:9" ht="14.25" customHeight="1">
      <c r="A5" s="44"/>
      <c r="B5" s="44"/>
      <c r="C5" s="331"/>
      <c r="D5" s="331"/>
      <c r="E5" s="331"/>
      <c r="F5" s="331"/>
      <c r="G5" s="331"/>
      <c r="H5" s="331"/>
      <c r="I5" s="331"/>
    </row>
    <row r="6" spans="1:9" ht="21" customHeight="1">
      <c r="A6" s="405" t="s">
        <v>6</v>
      </c>
      <c r="B6" s="408" t="s">
        <v>7</v>
      </c>
      <c r="C6" s="396" t="s">
        <v>694</v>
      </c>
      <c r="D6" s="396" t="s">
        <v>245</v>
      </c>
      <c r="E6" s="396" t="s">
        <v>246</v>
      </c>
      <c r="F6" s="402" t="s">
        <v>83</v>
      </c>
      <c r="G6" s="403"/>
      <c r="H6" s="403"/>
      <c r="I6" s="404"/>
    </row>
    <row r="7" spans="1:9" ht="33" customHeight="1">
      <c r="A7" s="406"/>
      <c r="B7" s="409"/>
      <c r="C7" s="397"/>
      <c r="D7" s="397"/>
      <c r="E7" s="397"/>
      <c r="F7" s="402" t="s">
        <v>690</v>
      </c>
      <c r="G7" s="403"/>
      <c r="H7" s="400" t="s">
        <v>695</v>
      </c>
      <c r="I7" s="400" t="s">
        <v>247</v>
      </c>
    </row>
    <row r="8" spans="1:9" ht="66" customHeight="1">
      <c r="A8" s="407"/>
      <c r="B8" s="410"/>
      <c r="C8" s="398"/>
      <c r="D8" s="398"/>
      <c r="E8" s="398"/>
      <c r="F8" s="333" t="s">
        <v>710</v>
      </c>
      <c r="G8" s="332" t="s">
        <v>244</v>
      </c>
      <c r="H8" s="401"/>
      <c r="I8" s="401"/>
    </row>
    <row r="9" spans="1:9" ht="18.75" customHeight="1">
      <c r="A9" s="417" t="s">
        <v>8</v>
      </c>
      <c r="B9" s="418"/>
      <c r="C9" s="418"/>
      <c r="D9" s="418"/>
      <c r="E9" s="418"/>
      <c r="F9" s="418"/>
      <c r="G9" s="418"/>
      <c r="H9" s="418"/>
      <c r="I9" s="418"/>
    </row>
    <row r="10" spans="1:9" ht="39">
      <c r="A10" s="52" t="s">
        <v>101</v>
      </c>
      <c r="B10" s="73" t="s">
        <v>9</v>
      </c>
      <c r="C10" s="334">
        <f t="shared" ref="C10:I10" si="0">SUM(C13:C24)</f>
        <v>911.18</v>
      </c>
      <c r="D10" s="334">
        <f>SUM(D13:D24)</f>
        <v>1074.24</v>
      </c>
      <c r="E10" s="334">
        <f t="shared" si="0"/>
        <v>1137.8</v>
      </c>
      <c r="F10" s="334">
        <f t="shared" si="0"/>
        <v>1145.2</v>
      </c>
      <c r="G10" s="334">
        <f t="shared" si="0"/>
        <v>1148.7</v>
      </c>
      <c r="H10" s="334">
        <f t="shared" si="0"/>
        <v>1158.7</v>
      </c>
      <c r="I10" s="334">
        <f t="shared" si="0"/>
        <v>1172.2</v>
      </c>
    </row>
    <row r="11" spans="1:9" ht="18.75">
      <c r="A11" s="106" t="s">
        <v>10</v>
      </c>
      <c r="B11" s="79"/>
      <c r="C11" s="335"/>
      <c r="D11" s="325"/>
      <c r="E11" s="325"/>
      <c r="F11" s="325"/>
      <c r="G11" s="336"/>
      <c r="H11" s="325"/>
      <c r="I11" s="336"/>
    </row>
    <row r="12" spans="1:9" ht="37.5">
      <c r="A12" s="81" t="s">
        <v>225</v>
      </c>
      <c r="B12" s="74" t="s">
        <v>9</v>
      </c>
      <c r="C12" s="233">
        <f t="shared" ref="C12:I12" si="1">C13+C14+C15</f>
        <v>10.6</v>
      </c>
      <c r="D12" s="233">
        <f>D13+D14+D15</f>
        <v>9.6</v>
      </c>
      <c r="E12" s="233">
        <f t="shared" si="1"/>
        <v>24.7</v>
      </c>
      <c r="F12" s="233">
        <f t="shared" si="1"/>
        <v>29.7</v>
      </c>
      <c r="G12" s="233">
        <f t="shared" si="1"/>
        <v>29.7</v>
      </c>
      <c r="H12" s="233">
        <f t="shared" si="1"/>
        <v>29.7</v>
      </c>
      <c r="I12" s="233">
        <f t="shared" si="1"/>
        <v>29.7</v>
      </c>
    </row>
    <row r="13" spans="1:9" ht="37.5">
      <c r="A13" s="82" t="s">
        <v>226</v>
      </c>
      <c r="B13" s="74" t="s">
        <v>9</v>
      </c>
      <c r="C13" s="233">
        <v>9.6</v>
      </c>
      <c r="D13" s="233">
        <v>9.6</v>
      </c>
      <c r="E13" s="233">
        <v>9.6999999999999993</v>
      </c>
      <c r="F13" s="233">
        <v>9.6999999999999993</v>
      </c>
      <c r="G13" s="233">
        <v>9.6999999999999993</v>
      </c>
      <c r="H13" s="233">
        <v>9.6999999999999993</v>
      </c>
      <c r="I13" s="233">
        <v>9.6999999999999993</v>
      </c>
    </row>
    <row r="14" spans="1:9" ht="18.75">
      <c r="A14" s="83" t="s">
        <v>227</v>
      </c>
      <c r="B14" s="74" t="s">
        <v>9</v>
      </c>
      <c r="C14" s="233">
        <v>1</v>
      </c>
      <c r="D14" s="233">
        <v>0</v>
      </c>
      <c r="E14" s="233">
        <v>15</v>
      </c>
      <c r="F14" s="233">
        <v>20</v>
      </c>
      <c r="G14" s="233">
        <v>20</v>
      </c>
      <c r="H14" s="233">
        <v>20</v>
      </c>
      <c r="I14" s="233">
        <v>20</v>
      </c>
    </row>
    <row r="15" spans="1:9" ht="18.75">
      <c r="A15" s="83" t="s">
        <v>228</v>
      </c>
      <c r="B15" s="74" t="s">
        <v>9</v>
      </c>
      <c r="C15" s="233"/>
      <c r="D15" s="326"/>
      <c r="E15" s="326"/>
      <c r="F15" s="326"/>
      <c r="G15" s="337"/>
      <c r="H15" s="326"/>
      <c r="I15" s="337"/>
    </row>
    <row r="16" spans="1:9" ht="18.75">
      <c r="A16" s="83" t="s">
        <v>54</v>
      </c>
      <c r="B16" s="74" t="s">
        <v>9</v>
      </c>
      <c r="C16" s="233">
        <v>312.5</v>
      </c>
      <c r="D16" s="233">
        <v>452.5</v>
      </c>
      <c r="E16" s="233">
        <v>500</v>
      </c>
      <c r="F16" s="233">
        <v>500</v>
      </c>
      <c r="G16" s="233">
        <v>500</v>
      </c>
      <c r="H16" s="233">
        <v>510</v>
      </c>
      <c r="I16" s="233">
        <v>520</v>
      </c>
    </row>
    <row r="17" spans="1:10" ht="18.75">
      <c r="A17" s="83" t="s">
        <v>55</v>
      </c>
      <c r="B17" s="74" t="s">
        <v>9</v>
      </c>
      <c r="C17" s="233"/>
      <c r="D17" s="233"/>
      <c r="E17" s="233"/>
      <c r="F17" s="233"/>
      <c r="G17" s="234"/>
      <c r="H17" s="233"/>
      <c r="I17" s="234"/>
    </row>
    <row r="18" spans="1:10" ht="40.5" customHeight="1">
      <c r="A18" s="82" t="s">
        <v>229</v>
      </c>
      <c r="B18" s="74" t="s">
        <v>9</v>
      </c>
      <c r="C18" s="233">
        <v>130.4</v>
      </c>
      <c r="D18" s="233">
        <v>135.6</v>
      </c>
      <c r="E18" s="233">
        <v>136</v>
      </c>
      <c r="F18" s="233">
        <v>136.5</v>
      </c>
      <c r="G18" s="234">
        <v>137</v>
      </c>
      <c r="H18" s="233">
        <v>137</v>
      </c>
      <c r="I18" s="234">
        <v>137.5</v>
      </c>
    </row>
    <row r="19" spans="1:10" ht="37.5" customHeight="1">
      <c r="A19" s="81" t="s">
        <v>230</v>
      </c>
      <c r="B19" s="74" t="s">
        <v>9</v>
      </c>
      <c r="C19" s="233"/>
      <c r="D19" s="233"/>
      <c r="E19" s="233"/>
      <c r="F19" s="233"/>
      <c r="G19" s="234"/>
      <c r="H19" s="233"/>
      <c r="I19" s="234"/>
    </row>
    <row r="20" spans="1:10" ht="18.75">
      <c r="A20" s="83" t="s">
        <v>15</v>
      </c>
      <c r="B20" s="74" t="s">
        <v>9</v>
      </c>
      <c r="C20" s="233"/>
      <c r="D20" s="233"/>
      <c r="E20" s="233"/>
      <c r="F20" s="233"/>
      <c r="G20" s="234"/>
      <c r="H20" s="233"/>
      <c r="I20" s="234"/>
    </row>
    <row r="21" spans="1:10" ht="37.5">
      <c r="A21" s="81" t="s">
        <v>231</v>
      </c>
      <c r="B21" s="74" t="s">
        <v>9</v>
      </c>
      <c r="C21" s="233">
        <v>399.88</v>
      </c>
      <c r="D21" s="233">
        <v>416.44</v>
      </c>
      <c r="E21" s="233">
        <v>417</v>
      </c>
      <c r="F21" s="233">
        <v>418</v>
      </c>
      <c r="G21" s="233">
        <v>419</v>
      </c>
      <c r="H21" s="233">
        <v>419</v>
      </c>
      <c r="I21" s="233">
        <v>420</v>
      </c>
    </row>
    <row r="22" spans="1:10" ht="18.75">
      <c r="A22" s="83" t="s">
        <v>297</v>
      </c>
      <c r="B22" s="74" t="s">
        <v>9</v>
      </c>
      <c r="C22" s="233">
        <v>57.8</v>
      </c>
      <c r="D22" s="233">
        <v>60.1</v>
      </c>
      <c r="E22" s="233">
        <v>60.1</v>
      </c>
      <c r="F22" s="233">
        <v>61</v>
      </c>
      <c r="G22" s="234">
        <v>63</v>
      </c>
      <c r="H22" s="233">
        <v>63</v>
      </c>
      <c r="I22" s="234">
        <v>65</v>
      </c>
    </row>
    <row r="23" spans="1:10" ht="18.75">
      <c r="A23" s="83" t="s">
        <v>298</v>
      </c>
      <c r="B23" s="74" t="s">
        <v>9</v>
      </c>
      <c r="C23" s="233"/>
      <c r="D23" s="233"/>
      <c r="E23" s="233"/>
      <c r="F23" s="233"/>
      <c r="G23" s="234"/>
      <c r="H23" s="233"/>
      <c r="I23" s="234"/>
    </row>
    <row r="24" spans="1:10" ht="18.75">
      <c r="A24" s="83" t="s">
        <v>60</v>
      </c>
      <c r="B24" s="74" t="s">
        <v>9</v>
      </c>
      <c r="C24" s="233">
        <v>0</v>
      </c>
      <c r="D24" s="233">
        <v>0</v>
      </c>
      <c r="E24" s="233">
        <v>0</v>
      </c>
      <c r="F24" s="233">
        <v>0</v>
      </c>
      <c r="G24" s="234">
        <v>0</v>
      </c>
      <c r="H24" s="233">
        <v>0</v>
      </c>
      <c r="I24" s="234">
        <v>0</v>
      </c>
    </row>
    <row r="25" spans="1:10" ht="58.5">
      <c r="A25" s="52" t="s">
        <v>102</v>
      </c>
      <c r="B25" s="74" t="s">
        <v>9</v>
      </c>
      <c r="C25" s="233">
        <f t="shared" ref="C25:I25" si="2">C10</f>
        <v>911.18</v>
      </c>
      <c r="D25" s="233">
        <f>D10</f>
        <v>1074.24</v>
      </c>
      <c r="E25" s="233">
        <f t="shared" si="2"/>
        <v>1137.8</v>
      </c>
      <c r="F25" s="233">
        <f t="shared" si="2"/>
        <v>1145.2</v>
      </c>
      <c r="G25" s="233">
        <f t="shared" si="2"/>
        <v>1148.7</v>
      </c>
      <c r="H25" s="233">
        <f t="shared" si="2"/>
        <v>1158.7</v>
      </c>
      <c r="I25" s="233">
        <f t="shared" si="2"/>
        <v>1172.2</v>
      </c>
    </row>
    <row r="26" spans="1:10" ht="44.25" customHeight="1">
      <c r="A26" s="103" t="s">
        <v>173</v>
      </c>
      <c r="B26" s="77" t="s">
        <v>9</v>
      </c>
      <c r="C26" s="338">
        <v>16.600000000000001</v>
      </c>
      <c r="D26" s="338">
        <v>18.97</v>
      </c>
      <c r="E26" s="338">
        <v>86</v>
      </c>
      <c r="F26" s="338">
        <v>86</v>
      </c>
      <c r="G26" s="338">
        <v>86</v>
      </c>
      <c r="H26" s="338">
        <v>87.6</v>
      </c>
      <c r="I26" s="338">
        <v>87.6</v>
      </c>
      <c r="J26" s="327"/>
    </row>
    <row r="27" spans="1:10" ht="18.75" customHeight="1">
      <c r="A27" s="411" t="s">
        <v>13</v>
      </c>
      <c r="B27" s="412"/>
      <c r="C27" s="412"/>
      <c r="D27" s="412"/>
      <c r="E27" s="412"/>
      <c r="F27" s="412"/>
      <c r="G27" s="412"/>
      <c r="H27" s="412"/>
      <c r="I27" s="413"/>
    </row>
    <row r="28" spans="1:10" ht="18.75">
      <c r="A28" s="104" t="s">
        <v>85</v>
      </c>
      <c r="B28" s="78"/>
      <c r="C28" s="339"/>
      <c r="D28" s="339"/>
      <c r="E28" s="339"/>
      <c r="F28" s="339"/>
      <c r="G28" s="339"/>
      <c r="H28" s="339"/>
      <c r="I28" s="339"/>
    </row>
    <row r="29" spans="1:10" ht="58.5" customHeight="1">
      <c r="A29" s="86" t="s">
        <v>684</v>
      </c>
      <c r="B29" s="74" t="s">
        <v>9</v>
      </c>
      <c r="C29" s="340">
        <f t="shared" ref="C29:I29" si="3">C36+C45+C42</f>
        <v>442.9</v>
      </c>
      <c r="D29" s="340">
        <f t="shared" si="3"/>
        <v>588.1</v>
      </c>
      <c r="E29" s="340">
        <f t="shared" si="3"/>
        <v>636</v>
      </c>
      <c r="F29" s="340">
        <f t="shared" si="3"/>
        <v>636.5</v>
      </c>
      <c r="G29" s="340">
        <f t="shared" si="3"/>
        <v>637</v>
      </c>
      <c r="H29" s="340">
        <f t="shared" si="3"/>
        <v>637</v>
      </c>
      <c r="I29" s="340">
        <f t="shared" si="3"/>
        <v>637.5</v>
      </c>
    </row>
    <row r="30" spans="1:10" ht="18.75">
      <c r="A30" s="86" t="s">
        <v>87</v>
      </c>
      <c r="B30" s="75" t="s">
        <v>11</v>
      </c>
      <c r="C30" s="340">
        <v>90.5</v>
      </c>
      <c r="D30" s="340">
        <v>129.69999999999999</v>
      </c>
      <c r="E30" s="340">
        <v>94.5</v>
      </c>
      <c r="F30" s="340">
        <v>97.4</v>
      </c>
      <c r="G30" s="340">
        <v>97.4</v>
      </c>
      <c r="H30" s="340">
        <v>100</v>
      </c>
      <c r="I30" s="340">
        <v>100</v>
      </c>
    </row>
    <row r="31" spans="1:10" ht="18.75">
      <c r="A31" s="87" t="s">
        <v>26</v>
      </c>
      <c r="B31" s="74"/>
      <c r="C31" s="340"/>
      <c r="D31" s="340"/>
      <c r="E31" s="340"/>
      <c r="F31" s="340"/>
      <c r="G31" s="340"/>
      <c r="H31" s="340"/>
      <c r="I31" s="340"/>
    </row>
    <row r="32" spans="1:10" ht="18.75">
      <c r="A32" s="85" t="s">
        <v>232</v>
      </c>
      <c r="B32" s="74"/>
      <c r="C32" s="233"/>
      <c r="D32" s="233"/>
      <c r="E32" s="233"/>
      <c r="F32" s="233"/>
      <c r="G32" s="233"/>
      <c r="H32" s="233"/>
      <c r="I32" s="233"/>
    </row>
    <row r="33" spans="1:9" ht="37.5">
      <c r="A33" s="88" t="s">
        <v>233</v>
      </c>
      <c r="B33" s="74" t="s">
        <v>9</v>
      </c>
      <c r="C33" s="233"/>
      <c r="D33" s="233"/>
      <c r="E33" s="233"/>
      <c r="F33" s="233"/>
      <c r="G33" s="233"/>
      <c r="H33" s="233"/>
      <c r="I33" s="233"/>
    </row>
    <row r="34" spans="1:9" ht="18.75">
      <c r="A34" s="88" t="s">
        <v>686</v>
      </c>
      <c r="B34" s="74" t="s">
        <v>11</v>
      </c>
      <c r="C34" s="233"/>
      <c r="D34" s="233"/>
      <c r="E34" s="233"/>
      <c r="F34" s="233"/>
      <c r="G34" s="233"/>
      <c r="H34" s="233"/>
      <c r="I34" s="233"/>
    </row>
    <row r="35" spans="1:9" ht="18.75">
      <c r="A35" s="85" t="s">
        <v>234</v>
      </c>
      <c r="B35" s="74"/>
      <c r="C35" s="233"/>
      <c r="D35" s="233"/>
      <c r="E35" s="233"/>
      <c r="F35" s="233"/>
      <c r="G35" s="233"/>
      <c r="H35" s="233"/>
      <c r="I35" s="233"/>
    </row>
    <row r="36" spans="1:9" ht="37.5">
      <c r="A36" s="88" t="s">
        <v>235</v>
      </c>
      <c r="B36" s="74" t="s">
        <v>9</v>
      </c>
      <c r="C36" s="233">
        <v>312.5</v>
      </c>
      <c r="D36" s="233">
        <v>452.5</v>
      </c>
      <c r="E36" s="233">
        <v>500</v>
      </c>
      <c r="F36" s="233">
        <v>500</v>
      </c>
      <c r="G36" s="233">
        <v>500</v>
      </c>
      <c r="H36" s="233">
        <v>500</v>
      </c>
      <c r="I36" s="233">
        <v>500</v>
      </c>
    </row>
    <row r="37" spans="1:9" ht="18.75">
      <c r="A37" s="88" t="s">
        <v>727</v>
      </c>
      <c r="B37" s="74" t="s">
        <v>11</v>
      </c>
      <c r="C37" s="233">
        <v>83.6</v>
      </c>
      <c r="D37" s="233">
        <v>153</v>
      </c>
      <c r="E37" s="233">
        <v>91.9</v>
      </c>
      <c r="F37" s="233">
        <v>96</v>
      </c>
      <c r="G37" s="233">
        <v>96</v>
      </c>
      <c r="H37" s="233">
        <v>100</v>
      </c>
      <c r="I37" s="233">
        <v>100</v>
      </c>
    </row>
    <row r="38" spans="1:9" ht="37.5" customHeight="1">
      <c r="A38" s="85" t="s">
        <v>236</v>
      </c>
      <c r="B38" s="74"/>
      <c r="C38" s="233"/>
      <c r="D38" s="233"/>
      <c r="E38" s="233"/>
      <c r="F38" s="233"/>
      <c r="G38" s="233"/>
      <c r="H38" s="233"/>
      <c r="I38" s="233"/>
    </row>
    <row r="39" spans="1:9" ht="37.5">
      <c r="A39" s="88" t="s">
        <v>235</v>
      </c>
      <c r="B39" s="74" t="s">
        <v>9</v>
      </c>
      <c r="C39" s="233"/>
      <c r="D39" s="233"/>
      <c r="E39" s="233"/>
      <c r="F39" s="233"/>
      <c r="G39" s="233"/>
      <c r="H39" s="233"/>
      <c r="I39" s="233"/>
    </row>
    <row r="40" spans="1:9" ht="18.75">
      <c r="A40" s="88" t="s">
        <v>727</v>
      </c>
      <c r="B40" s="74" t="s">
        <v>11</v>
      </c>
      <c r="C40" s="233"/>
      <c r="D40" s="233"/>
      <c r="E40" s="233"/>
      <c r="F40" s="233"/>
      <c r="G40" s="233"/>
      <c r="H40" s="233"/>
      <c r="I40" s="233"/>
    </row>
    <row r="41" spans="1:9" ht="37.5">
      <c r="A41" s="201" t="s">
        <v>237</v>
      </c>
      <c r="B41" s="74"/>
      <c r="C41" s="233"/>
      <c r="D41" s="323"/>
      <c r="E41" s="323"/>
      <c r="F41" s="323"/>
      <c r="G41" s="233"/>
      <c r="H41" s="323"/>
      <c r="I41" s="233"/>
    </row>
    <row r="42" spans="1:9" ht="37.5">
      <c r="A42" s="88" t="s">
        <v>238</v>
      </c>
      <c r="B42" s="74" t="s">
        <v>9</v>
      </c>
      <c r="C42" s="233">
        <v>130.4</v>
      </c>
      <c r="D42" s="233">
        <v>135.6</v>
      </c>
      <c r="E42" s="233">
        <v>136</v>
      </c>
      <c r="F42" s="233">
        <v>136.5</v>
      </c>
      <c r="G42" s="234">
        <v>137</v>
      </c>
      <c r="H42" s="233">
        <v>137</v>
      </c>
      <c r="I42" s="234">
        <v>137.5</v>
      </c>
    </row>
    <row r="43" spans="1:9" ht="18.75">
      <c r="A43" s="88" t="s">
        <v>727</v>
      </c>
      <c r="B43" s="74" t="s">
        <v>11</v>
      </c>
      <c r="C43" s="233">
        <v>99.7</v>
      </c>
      <c r="D43" s="323">
        <v>99.7</v>
      </c>
      <c r="E43" s="323">
        <v>99.7</v>
      </c>
      <c r="F43" s="323">
        <v>100</v>
      </c>
      <c r="G43" s="233">
        <v>100</v>
      </c>
      <c r="H43" s="323">
        <v>100</v>
      </c>
      <c r="I43" s="233">
        <v>100</v>
      </c>
    </row>
    <row r="44" spans="1:9" ht="56.25">
      <c r="A44" s="201" t="s">
        <v>239</v>
      </c>
      <c r="B44" s="74"/>
      <c r="C44" s="233"/>
      <c r="D44" s="323"/>
      <c r="E44" s="323"/>
      <c r="F44" s="323"/>
      <c r="G44" s="233"/>
      <c r="H44" s="323"/>
      <c r="I44" s="233"/>
    </row>
    <row r="45" spans="1:9" ht="37.5">
      <c r="A45" s="88" t="s">
        <v>238</v>
      </c>
      <c r="B45" s="74" t="s">
        <v>9</v>
      </c>
      <c r="C45" s="233"/>
      <c r="D45" s="233"/>
      <c r="E45" s="233"/>
      <c r="F45" s="233"/>
      <c r="G45" s="234"/>
      <c r="H45" s="233"/>
      <c r="I45" s="234"/>
    </row>
    <row r="46" spans="1:9" ht="37.5">
      <c r="A46" s="89" t="s">
        <v>240</v>
      </c>
      <c r="B46" s="76"/>
      <c r="C46" s="233"/>
      <c r="D46" s="323"/>
      <c r="E46" s="323"/>
      <c r="F46" s="323"/>
      <c r="G46" s="233"/>
      <c r="H46" s="323"/>
      <c r="I46" s="233"/>
    </row>
    <row r="47" spans="1:9" ht="18.75">
      <c r="A47" s="90" t="s">
        <v>14</v>
      </c>
      <c r="B47" s="74" t="s">
        <v>9</v>
      </c>
      <c r="C47" s="233"/>
      <c r="D47" s="233"/>
      <c r="E47" s="233"/>
      <c r="F47" s="233"/>
      <c r="G47" s="234"/>
      <c r="H47" s="233"/>
      <c r="I47" s="234"/>
    </row>
    <row r="48" spans="1:9" ht="18.75">
      <c r="A48" s="90" t="s">
        <v>252</v>
      </c>
      <c r="B48" s="74" t="s">
        <v>11</v>
      </c>
      <c r="C48" s="233"/>
      <c r="D48" s="233"/>
      <c r="E48" s="233"/>
      <c r="F48" s="233"/>
      <c r="G48" s="233"/>
      <c r="H48" s="233"/>
      <c r="I48" s="233"/>
    </row>
    <row r="49" spans="1:9" ht="18.75">
      <c r="A49" s="91" t="s">
        <v>253</v>
      </c>
      <c r="B49" s="76"/>
      <c r="C49" s="233"/>
      <c r="D49" s="323"/>
      <c r="E49" s="323"/>
      <c r="F49" s="323"/>
      <c r="G49" s="233"/>
      <c r="H49" s="323"/>
      <c r="I49" s="233"/>
    </row>
    <row r="50" spans="1:9" ht="18.75">
      <c r="A50" s="92" t="s">
        <v>254</v>
      </c>
      <c r="B50" s="74" t="s">
        <v>9</v>
      </c>
      <c r="C50" s="233"/>
      <c r="D50" s="233"/>
      <c r="E50" s="233"/>
      <c r="F50" s="233"/>
      <c r="G50" s="234"/>
      <c r="H50" s="233"/>
      <c r="I50" s="234"/>
    </row>
    <row r="51" spans="1:9" ht="18.75">
      <c r="A51" s="92" t="s">
        <v>16</v>
      </c>
      <c r="B51" s="74" t="s">
        <v>17</v>
      </c>
      <c r="C51" s="233"/>
      <c r="D51" s="233"/>
      <c r="E51" s="233"/>
      <c r="F51" s="233"/>
      <c r="G51" s="234"/>
      <c r="H51" s="233"/>
      <c r="I51" s="234"/>
    </row>
    <row r="52" spans="1:9" ht="18.75">
      <c r="A52" s="92" t="s">
        <v>18</v>
      </c>
      <c r="B52" s="74" t="s">
        <v>17</v>
      </c>
      <c r="C52" s="233"/>
      <c r="D52" s="233"/>
      <c r="E52" s="233"/>
      <c r="F52" s="233"/>
      <c r="G52" s="234"/>
      <c r="H52" s="233"/>
      <c r="I52" s="234"/>
    </row>
    <row r="53" spans="1:9" ht="18.75">
      <c r="A53" s="91" t="s">
        <v>255</v>
      </c>
      <c r="B53" s="76"/>
      <c r="C53" s="233"/>
      <c r="D53" s="323"/>
      <c r="E53" s="323"/>
      <c r="F53" s="323"/>
      <c r="G53" s="233"/>
      <c r="H53" s="323"/>
      <c r="I53" s="233"/>
    </row>
    <row r="54" spans="1:9" ht="18.75">
      <c r="A54" s="92" t="s">
        <v>256</v>
      </c>
      <c r="B54" s="74" t="s">
        <v>257</v>
      </c>
      <c r="C54" s="233"/>
      <c r="D54" s="233"/>
      <c r="E54" s="233"/>
      <c r="F54" s="233"/>
      <c r="G54" s="234"/>
      <c r="H54" s="233"/>
      <c r="I54" s="234"/>
    </row>
    <row r="55" spans="1:9" ht="18.75">
      <c r="A55" s="92" t="s">
        <v>258</v>
      </c>
      <c r="B55" s="74" t="s">
        <v>259</v>
      </c>
      <c r="C55" s="233"/>
      <c r="D55" s="233"/>
      <c r="E55" s="233"/>
      <c r="F55" s="233"/>
      <c r="G55" s="233"/>
      <c r="H55" s="233"/>
      <c r="I55" s="233"/>
    </row>
    <row r="56" spans="1:9" ht="37.5">
      <c r="A56" s="91" t="s">
        <v>260</v>
      </c>
      <c r="B56" s="74"/>
      <c r="C56" s="233"/>
      <c r="D56" s="233"/>
      <c r="E56" s="233"/>
      <c r="F56" s="233"/>
      <c r="G56" s="233"/>
      <c r="H56" s="233"/>
      <c r="I56" s="233"/>
    </row>
    <row r="57" spans="1:9" ht="18.75">
      <c r="A57" s="92" t="s">
        <v>20</v>
      </c>
      <c r="B57" s="74" t="s">
        <v>9</v>
      </c>
      <c r="C57" s="233">
        <v>415</v>
      </c>
      <c r="D57" s="233">
        <v>416.44</v>
      </c>
      <c r="E57" s="233">
        <v>417</v>
      </c>
      <c r="F57" s="233">
        <v>418</v>
      </c>
      <c r="G57" s="233">
        <v>419</v>
      </c>
      <c r="H57" s="233">
        <v>419</v>
      </c>
      <c r="I57" s="233">
        <v>420</v>
      </c>
    </row>
    <row r="58" spans="1:9" ht="18.75">
      <c r="A58" s="92" t="s">
        <v>21</v>
      </c>
      <c r="B58" s="74" t="s">
        <v>11</v>
      </c>
      <c r="C58" s="233"/>
      <c r="D58" s="233"/>
      <c r="E58" s="233"/>
      <c r="F58" s="233"/>
      <c r="G58" s="233"/>
      <c r="H58" s="233"/>
      <c r="I58" s="233"/>
    </row>
    <row r="59" spans="1:9" ht="18.75">
      <c r="A59" s="89" t="s">
        <v>22</v>
      </c>
      <c r="B59" s="76"/>
      <c r="C59" s="233"/>
      <c r="D59" s="233"/>
      <c r="E59" s="233"/>
      <c r="F59" s="233"/>
      <c r="G59" s="233"/>
      <c r="H59" s="233"/>
      <c r="I59" s="233"/>
    </row>
    <row r="60" spans="1:9" ht="18.75">
      <c r="A60" s="90" t="s">
        <v>261</v>
      </c>
      <c r="B60" s="74" t="s">
        <v>23</v>
      </c>
      <c r="C60" s="233">
        <f t="shared" ref="C60:I60" si="4">SUM(C63:C74)</f>
        <v>21</v>
      </c>
      <c r="D60" s="233">
        <f t="shared" si="4"/>
        <v>21</v>
      </c>
      <c r="E60" s="233">
        <f t="shared" si="4"/>
        <v>21</v>
      </c>
      <c r="F60" s="233">
        <f t="shared" si="4"/>
        <v>21</v>
      </c>
      <c r="G60" s="233">
        <f t="shared" si="4"/>
        <v>21</v>
      </c>
      <c r="H60" s="233">
        <f t="shared" si="4"/>
        <v>21</v>
      </c>
      <c r="I60" s="233">
        <f t="shared" si="4"/>
        <v>21</v>
      </c>
    </row>
    <row r="61" spans="1:9" ht="18.75">
      <c r="A61" s="90" t="s">
        <v>86</v>
      </c>
      <c r="B61" s="74"/>
      <c r="C61" s="233"/>
      <c r="D61" s="233"/>
      <c r="E61" s="233"/>
      <c r="F61" s="233"/>
      <c r="G61" s="233"/>
      <c r="H61" s="233"/>
      <c r="I61" s="233"/>
    </row>
    <row r="62" spans="1:9" ht="37.5">
      <c r="A62" s="90" t="s">
        <v>685</v>
      </c>
      <c r="B62" s="74" t="s">
        <v>23</v>
      </c>
      <c r="C62" s="233">
        <f t="shared" ref="C62:I62" si="5">C63+C64</f>
        <v>4</v>
      </c>
      <c r="D62" s="233">
        <f t="shared" si="5"/>
        <v>4</v>
      </c>
      <c r="E62" s="233">
        <f t="shared" si="5"/>
        <v>4</v>
      </c>
      <c r="F62" s="233">
        <f t="shared" si="5"/>
        <v>4</v>
      </c>
      <c r="G62" s="233">
        <f t="shared" si="5"/>
        <v>4</v>
      </c>
      <c r="H62" s="233">
        <f t="shared" si="5"/>
        <v>4</v>
      </c>
      <c r="I62" s="233">
        <f t="shared" si="5"/>
        <v>4</v>
      </c>
    </row>
    <row r="63" spans="1:9" ht="37.5">
      <c r="A63" s="90" t="s">
        <v>559</v>
      </c>
      <c r="B63" s="74" t="s">
        <v>23</v>
      </c>
      <c r="C63" s="233">
        <v>2</v>
      </c>
      <c r="D63" s="233">
        <v>2</v>
      </c>
      <c r="E63" s="233">
        <v>2</v>
      </c>
      <c r="F63" s="233">
        <v>2</v>
      </c>
      <c r="G63" s="233">
        <v>2</v>
      </c>
      <c r="H63" s="233">
        <v>2</v>
      </c>
      <c r="I63" s="233">
        <v>2</v>
      </c>
    </row>
    <row r="64" spans="1:9" ht="18.75">
      <c r="A64" s="90" t="s">
        <v>561</v>
      </c>
      <c r="B64" s="74" t="s">
        <v>23</v>
      </c>
      <c r="C64" s="233">
        <v>2</v>
      </c>
      <c r="D64" s="233">
        <v>2</v>
      </c>
      <c r="E64" s="233">
        <v>2</v>
      </c>
      <c r="F64" s="233">
        <v>2</v>
      </c>
      <c r="G64" s="233">
        <v>2</v>
      </c>
      <c r="H64" s="233">
        <v>2</v>
      </c>
      <c r="I64" s="233">
        <v>2</v>
      </c>
    </row>
    <row r="65" spans="1:9" ht="18.75">
      <c r="A65" s="90" t="s">
        <v>560</v>
      </c>
      <c r="B65" s="74" t="s">
        <v>23</v>
      </c>
      <c r="C65" s="233"/>
      <c r="D65" s="233"/>
      <c r="E65" s="233"/>
      <c r="F65" s="233"/>
      <c r="G65" s="233"/>
      <c r="H65" s="233"/>
      <c r="I65" s="233"/>
    </row>
    <row r="66" spans="1:9" ht="20.25" customHeight="1">
      <c r="A66" s="90" t="s">
        <v>54</v>
      </c>
      <c r="B66" s="74" t="s">
        <v>23</v>
      </c>
      <c r="C66" s="233">
        <v>2</v>
      </c>
      <c r="D66" s="233">
        <v>2</v>
      </c>
      <c r="E66" s="233">
        <v>2</v>
      </c>
      <c r="F66" s="233">
        <v>2</v>
      </c>
      <c r="G66" s="233">
        <v>2</v>
      </c>
      <c r="H66" s="233">
        <v>2</v>
      </c>
      <c r="I66" s="233">
        <v>2</v>
      </c>
    </row>
    <row r="67" spans="1:9" ht="18.75">
      <c r="A67" s="90" t="s">
        <v>55</v>
      </c>
      <c r="B67" s="74" t="s">
        <v>23</v>
      </c>
      <c r="C67" s="233"/>
      <c r="D67" s="233"/>
      <c r="E67" s="233"/>
      <c r="F67" s="233"/>
      <c r="G67" s="233"/>
      <c r="H67" s="233"/>
      <c r="I67" s="233"/>
    </row>
    <row r="68" spans="1:9" ht="37.5">
      <c r="A68" s="90" t="s">
        <v>229</v>
      </c>
      <c r="B68" s="74" t="s">
        <v>23</v>
      </c>
      <c r="C68" s="233">
        <v>1</v>
      </c>
      <c r="D68" s="233">
        <v>1</v>
      </c>
      <c r="E68" s="233">
        <v>1</v>
      </c>
      <c r="F68" s="233">
        <v>1</v>
      </c>
      <c r="G68" s="233">
        <v>1</v>
      </c>
      <c r="H68" s="233">
        <v>1</v>
      </c>
      <c r="I68" s="233">
        <v>1</v>
      </c>
    </row>
    <row r="69" spans="1:9" ht="56.25">
      <c r="A69" s="90" t="s">
        <v>230</v>
      </c>
      <c r="B69" s="74" t="s">
        <v>23</v>
      </c>
      <c r="C69" s="233"/>
      <c r="D69" s="233"/>
      <c r="E69" s="233"/>
      <c r="F69" s="233"/>
      <c r="G69" s="233"/>
      <c r="H69" s="233"/>
      <c r="I69" s="233"/>
    </row>
    <row r="70" spans="1:9" ht="18.75">
      <c r="A70" s="90" t="s">
        <v>15</v>
      </c>
      <c r="B70" s="74" t="s">
        <v>23</v>
      </c>
      <c r="C70" s="233"/>
      <c r="D70" s="233"/>
      <c r="E70" s="233"/>
      <c r="F70" s="233"/>
      <c r="G70" s="233"/>
      <c r="H70" s="233"/>
      <c r="I70" s="233"/>
    </row>
    <row r="71" spans="1:9" ht="37.5">
      <c r="A71" s="90" t="s">
        <v>231</v>
      </c>
      <c r="B71" s="74" t="s">
        <v>23</v>
      </c>
      <c r="C71" s="233">
        <v>9</v>
      </c>
      <c r="D71" s="233">
        <v>9</v>
      </c>
      <c r="E71" s="233">
        <v>9</v>
      </c>
      <c r="F71" s="233">
        <v>9</v>
      </c>
      <c r="G71" s="233">
        <v>9</v>
      </c>
      <c r="H71" s="233">
        <v>9</v>
      </c>
      <c r="I71" s="233">
        <v>9</v>
      </c>
    </row>
    <row r="72" spans="1:9" ht="18.75">
      <c r="A72" s="83" t="s">
        <v>297</v>
      </c>
      <c r="B72" s="74" t="s">
        <v>23</v>
      </c>
      <c r="C72" s="233">
        <v>2</v>
      </c>
      <c r="D72" s="233">
        <v>2</v>
      </c>
      <c r="E72" s="233">
        <v>2</v>
      </c>
      <c r="F72" s="233">
        <v>2</v>
      </c>
      <c r="G72" s="233">
        <v>2</v>
      </c>
      <c r="H72" s="233">
        <v>2</v>
      </c>
      <c r="I72" s="233">
        <v>2</v>
      </c>
    </row>
    <row r="73" spans="1:9" ht="18.75">
      <c r="A73" s="83" t="s">
        <v>298</v>
      </c>
      <c r="B73" s="74" t="s">
        <v>23</v>
      </c>
      <c r="C73" s="233">
        <v>1</v>
      </c>
      <c r="D73" s="233">
        <v>1</v>
      </c>
      <c r="E73" s="233">
        <v>1</v>
      </c>
      <c r="F73" s="233">
        <v>1</v>
      </c>
      <c r="G73" s="233">
        <v>1</v>
      </c>
      <c r="H73" s="233">
        <v>1</v>
      </c>
      <c r="I73" s="233">
        <v>1</v>
      </c>
    </row>
    <row r="74" spans="1:9" ht="18.75">
      <c r="A74" s="90" t="s">
        <v>60</v>
      </c>
      <c r="B74" s="74" t="s">
        <v>23</v>
      </c>
      <c r="C74" s="233">
        <v>2</v>
      </c>
      <c r="D74" s="233">
        <v>2</v>
      </c>
      <c r="E74" s="233">
        <v>2</v>
      </c>
      <c r="F74" s="233">
        <v>2</v>
      </c>
      <c r="G74" s="233">
        <v>2</v>
      </c>
      <c r="H74" s="233">
        <v>2</v>
      </c>
      <c r="I74" s="233">
        <v>2</v>
      </c>
    </row>
    <row r="75" spans="1:9" ht="37.5">
      <c r="A75" s="226" t="s">
        <v>95</v>
      </c>
      <c r="B75" s="74" t="s">
        <v>11</v>
      </c>
      <c r="C75" s="233">
        <v>100</v>
      </c>
      <c r="D75" s="233">
        <v>100</v>
      </c>
      <c r="E75" s="233">
        <v>100</v>
      </c>
      <c r="F75" s="233">
        <v>100</v>
      </c>
      <c r="G75" s="233">
        <v>100</v>
      </c>
      <c r="H75" s="233">
        <v>100</v>
      </c>
      <c r="I75" s="233">
        <v>100</v>
      </c>
    </row>
    <row r="76" spans="1:9" ht="19.5">
      <c r="A76" s="113" t="s">
        <v>93</v>
      </c>
      <c r="B76" s="74" t="s">
        <v>23</v>
      </c>
      <c r="C76" s="233">
        <v>19</v>
      </c>
      <c r="D76" s="233">
        <v>19</v>
      </c>
      <c r="E76" s="233">
        <v>19</v>
      </c>
      <c r="F76" s="233">
        <v>19</v>
      </c>
      <c r="G76" s="233">
        <v>19</v>
      </c>
      <c r="H76" s="233">
        <v>19</v>
      </c>
      <c r="I76" s="233">
        <v>19</v>
      </c>
    </row>
    <row r="77" spans="1:9" ht="37.5">
      <c r="A77" s="90" t="s">
        <v>103</v>
      </c>
      <c r="B77" s="74"/>
      <c r="C77" s="233">
        <v>51</v>
      </c>
      <c r="D77" s="233">
        <v>45</v>
      </c>
      <c r="E77" s="233">
        <v>44</v>
      </c>
      <c r="F77" s="233">
        <v>44</v>
      </c>
      <c r="G77" s="233">
        <v>45</v>
      </c>
      <c r="H77" s="233">
        <v>44</v>
      </c>
      <c r="I77" s="233">
        <v>44</v>
      </c>
    </row>
    <row r="78" spans="1:9" ht="18.75">
      <c r="A78" s="90" t="s">
        <v>84</v>
      </c>
      <c r="B78" s="74" t="s">
        <v>23</v>
      </c>
      <c r="C78" s="233">
        <v>76</v>
      </c>
      <c r="D78" s="233">
        <v>67</v>
      </c>
      <c r="E78" s="233">
        <v>62</v>
      </c>
      <c r="F78" s="233">
        <v>60</v>
      </c>
      <c r="G78" s="233">
        <v>60</v>
      </c>
      <c r="H78" s="233">
        <v>60</v>
      </c>
      <c r="I78" s="233">
        <v>60</v>
      </c>
    </row>
    <row r="79" spans="1:9" ht="39">
      <c r="A79" s="105" t="s">
        <v>0</v>
      </c>
      <c r="B79" s="77" t="s">
        <v>9</v>
      </c>
      <c r="C79" s="341">
        <v>22.5</v>
      </c>
      <c r="D79" s="341">
        <v>23</v>
      </c>
      <c r="E79" s="341">
        <v>50</v>
      </c>
      <c r="F79" s="341">
        <v>20</v>
      </c>
      <c r="G79" s="342">
        <v>20</v>
      </c>
      <c r="H79" s="341">
        <v>20</v>
      </c>
      <c r="I79" s="342">
        <v>20</v>
      </c>
    </row>
    <row r="80" spans="1:9" ht="18.75" customHeight="1">
      <c r="A80" s="411" t="s">
        <v>159</v>
      </c>
      <c r="B80" s="412"/>
      <c r="C80" s="412"/>
      <c r="D80" s="412"/>
      <c r="E80" s="412"/>
      <c r="F80" s="412"/>
      <c r="G80" s="412"/>
      <c r="H80" s="412"/>
      <c r="I80" s="413"/>
    </row>
    <row r="81" spans="1:9" ht="19.5">
      <c r="A81" s="102" t="s">
        <v>160</v>
      </c>
      <c r="B81" s="79" t="s">
        <v>25</v>
      </c>
      <c r="C81" s="343">
        <v>3.694</v>
      </c>
      <c r="D81" s="335">
        <v>3.6059999999999999</v>
      </c>
      <c r="E81" s="344">
        <v>3.5129999999999999</v>
      </c>
      <c r="F81" s="344">
        <v>3.5</v>
      </c>
      <c r="G81" s="345">
        <v>3.5</v>
      </c>
      <c r="H81" s="344">
        <v>3.5</v>
      </c>
      <c r="I81" s="345">
        <v>3.5</v>
      </c>
    </row>
    <row r="82" spans="1:9" ht="39">
      <c r="A82" s="102" t="s">
        <v>97</v>
      </c>
      <c r="B82" s="79" t="s">
        <v>25</v>
      </c>
      <c r="C82" s="346">
        <f t="shared" ref="C82:I82" si="6">C84+C88+C89+C90+C91+C92+C93+C94+C95+C96+C97+C98+C99</f>
        <v>1.6140000000000003</v>
      </c>
      <c r="D82" s="346">
        <f t="shared" si="6"/>
        <v>1.5610000000000002</v>
      </c>
      <c r="E82" s="346">
        <f t="shared" si="6"/>
        <v>1.532</v>
      </c>
      <c r="F82" s="346">
        <f t="shared" si="6"/>
        <v>1.496</v>
      </c>
      <c r="G82" s="346">
        <f t="shared" si="6"/>
        <v>1.496</v>
      </c>
      <c r="H82" s="346">
        <f t="shared" si="6"/>
        <v>1.47</v>
      </c>
      <c r="I82" s="346">
        <f t="shared" si="6"/>
        <v>1.47</v>
      </c>
    </row>
    <row r="83" spans="1:9" ht="19.5">
      <c r="A83" s="80" t="s">
        <v>26</v>
      </c>
      <c r="B83" s="74"/>
      <c r="C83" s="347"/>
      <c r="D83" s="347"/>
      <c r="E83" s="347"/>
      <c r="F83" s="347"/>
      <c r="G83" s="347"/>
      <c r="H83" s="347"/>
      <c r="I83" s="347"/>
    </row>
    <row r="84" spans="1:9" ht="37.5">
      <c r="A84" s="93" t="s">
        <v>685</v>
      </c>
      <c r="B84" s="74" t="s">
        <v>25</v>
      </c>
      <c r="C84" s="346">
        <f t="shared" ref="C84:I84" si="7">C85+C86+C87</f>
        <v>3.6000000000000004E-2</v>
      </c>
      <c r="D84" s="346">
        <f t="shared" si="7"/>
        <v>3.5000000000000003E-2</v>
      </c>
      <c r="E84" s="346">
        <f t="shared" si="7"/>
        <v>3.4000000000000002E-2</v>
      </c>
      <c r="F84" s="346">
        <f t="shared" si="7"/>
        <v>3.4000000000000002E-2</v>
      </c>
      <c r="G84" s="346">
        <f>G85+G86+G87</f>
        <v>3.4000000000000002E-2</v>
      </c>
      <c r="H84" s="346">
        <f t="shared" si="7"/>
        <v>3.4000000000000002E-2</v>
      </c>
      <c r="I84" s="346">
        <f t="shared" si="7"/>
        <v>3.4000000000000002E-2</v>
      </c>
    </row>
    <row r="85" spans="1:9" ht="37.5">
      <c r="A85" s="81" t="s">
        <v>226</v>
      </c>
      <c r="B85" s="74" t="s">
        <v>25</v>
      </c>
      <c r="C85" s="348">
        <v>1E-3</v>
      </c>
      <c r="D85" s="348">
        <v>1E-3</v>
      </c>
      <c r="E85" s="348">
        <v>1E-3</v>
      </c>
      <c r="F85" s="348">
        <v>1E-3</v>
      </c>
      <c r="G85" s="348">
        <v>1E-3</v>
      </c>
      <c r="H85" s="348">
        <v>1E-3</v>
      </c>
      <c r="I85" s="348">
        <v>1E-3</v>
      </c>
    </row>
    <row r="86" spans="1:9" ht="18.75">
      <c r="A86" s="94" t="s">
        <v>227</v>
      </c>
      <c r="B86" s="74" t="s">
        <v>25</v>
      </c>
      <c r="C86" s="235">
        <v>3.4000000000000002E-2</v>
      </c>
      <c r="D86" s="235">
        <v>3.3000000000000002E-2</v>
      </c>
      <c r="E86" s="235">
        <v>3.3000000000000002E-2</v>
      </c>
      <c r="F86" s="235">
        <v>3.3000000000000002E-2</v>
      </c>
      <c r="G86" s="235">
        <v>3.3000000000000002E-2</v>
      </c>
      <c r="H86" s="235">
        <v>3.3000000000000002E-2</v>
      </c>
      <c r="I86" s="235">
        <v>3.3000000000000002E-2</v>
      </c>
    </row>
    <row r="87" spans="1:9" ht="18.75">
      <c r="A87" s="94" t="s">
        <v>228</v>
      </c>
      <c r="B87" s="74" t="s">
        <v>25</v>
      </c>
      <c r="C87" s="348">
        <v>1E-3</v>
      </c>
      <c r="D87" s="348">
        <v>1E-3</v>
      </c>
      <c r="E87" s="348">
        <v>0</v>
      </c>
      <c r="F87" s="348">
        <v>0</v>
      </c>
      <c r="G87" s="348">
        <v>0</v>
      </c>
      <c r="H87" s="348">
        <v>0</v>
      </c>
      <c r="I87" s="348">
        <v>0</v>
      </c>
    </row>
    <row r="88" spans="1:9" ht="18.75">
      <c r="A88" s="94" t="s">
        <v>54</v>
      </c>
      <c r="B88" s="74" t="s">
        <v>25</v>
      </c>
      <c r="C88" s="235">
        <v>8.5999999999999993E-2</v>
      </c>
      <c r="D88" s="235">
        <v>8.6999999999999994E-2</v>
      </c>
      <c r="E88" s="235">
        <v>8.8999999999999996E-2</v>
      </c>
      <c r="F88" s="235">
        <v>8.5000000000000006E-2</v>
      </c>
      <c r="G88" s="235">
        <v>8.5000000000000006E-2</v>
      </c>
      <c r="H88" s="235">
        <v>8.5000000000000006E-2</v>
      </c>
      <c r="I88" s="235">
        <v>8.5000000000000006E-2</v>
      </c>
    </row>
    <row r="89" spans="1:9" ht="18.75">
      <c r="A89" s="94" t="s">
        <v>55</v>
      </c>
      <c r="B89" s="74" t="s">
        <v>25</v>
      </c>
      <c r="C89" s="235">
        <v>0</v>
      </c>
      <c r="D89" s="235">
        <v>0</v>
      </c>
      <c r="E89" s="235">
        <v>0</v>
      </c>
      <c r="F89" s="235">
        <v>0</v>
      </c>
      <c r="G89" s="235">
        <v>0</v>
      </c>
      <c r="H89" s="235">
        <v>0</v>
      </c>
      <c r="I89" s="235">
        <v>0</v>
      </c>
    </row>
    <row r="90" spans="1:9" ht="37.5">
      <c r="A90" s="82" t="s">
        <v>229</v>
      </c>
      <c r="B90" s="74" t="s">
        <v>25</v>
      </c>
      <c r="C90" s="235">
        <v>0.28999999999999998</v>
      </c>
      <c r="D90" s="235">
        <v>0.255</v>
      </c>
      <c r="E90" s="235">
        <v>0.20200000000000001</v>
      </c>
      <c r="F90" s="235">
        <v>0.2</v>
      </c>
      <c r="G90" s="235">
        <v>0.2</v>
      </c>
      <c r="H90" s="235">
        <v>0.2</v>
      </c>
      <c r="I90" s="235">
        <v>0.2</v>
      </c>
    </row>
    <row r="91" spans="1:9" ht="18.75">
      <c r="A91" s="94" t="s">
        <v>230</v>
      </c>
      <c r="B91" s="74" t="s">
        <v>25</v>
      </c>
      <c r="C91" s="235">
        <v>0.01</v>
      </c>
      <c r="D91" s="235">
        <v>0.01</v>
      </c>
      <c r="E91" s="235">
        <v>0.01</v>
      </c>
      <c r="F91" s="235">
        <v>0.01</v>
      </c>
      <c r="G91" s="235">
        <v>0.01</v>
      </c>
      <c r="H91" s="235">
        <v>0.01</v>
      </c>
      <c r="I91" s="235">
        <v>0.01</v>
      </c>
    </row>
    <row r="92" spans="1:9" ht="18.75">
      <c r="A92" s="94" t="s">
        <v>15</v>
      </c>
      <c r="B92" s="74" t="s">
        <v>25</v>
      </c>
      <c r="C92" s="235">
        <v>1E-3</v>
      </c>
      <c r="D92" s="235">
        <v>1E-3</v>
      </c>
      <c r="E92" s="235">
        <v>1E-3</v>
      </c>
      <c r="F92" s="235">
        <v>1E-3</v>
      </c>
      <c r="G92" s="235">
        <v>1E-3</v>
      </c>
      <c r="H92" s="235">
        <v>1E-3</v>
      </c>
      <c r="I92" s="235">
        <v>1E-3</v>
      </c>
    </row>
    <row r="93" spans="1:9" ht="37.5">
      <c r="A93" s="81" t="s">
        <v>231</v>
      </c>
      <c r="B93" s="74" t="s">
        <v>25</v>
      </c>
      <c r="C93" s="235">
        <v>0.13700000000000001</v>
      </c>
      <c r="D93" s="235">
        <v>0.13</v>
      </c>
      <c r="E93" s="235">
        <v>0.14000000000000001</v>
      </c>
      <c r="F93" s="235">
        <v>0.13700000000000001</v>
      </c>
      <c r="G93" s="235">
        <v>0.13700000000000001</v>
      </c>
      <c r="H93" s="235">
        <v>0.13500000000000001</v>
      </c>
      <c r="I93" s="235">
        <v>0.13500000000000001</v>
      </c>
    </row>
    <row r="94" spans="1:9" ht="18.75">
      <c r="A94" s="83" t="s">
        <v>297</v>
      </c>
      <c r="B94" s="74" t="s">
        <v>25</v>
      </c>
      <c r="C94" s="235">
        <v>0.05</v>
      </c>
      <c r="D94" s="235">
        <v>3.7999999999999999E-2</v>
      </c>
      <c r="E94" s="235">
        <v>3.5000000000000003E-2</v>
      </c>
      <c r="F94" s="235">
        <v>3.5000000000000003E-2</v>
      </c>
      <c r="G94" s="235">
        <v>3.5000000000000003E-2</v>
      </c>
      <c r="H94" s="235">
        <v>3.5000000000000003E-2</v>
      </c>
      <c r="I94" s="235">
        <v>3.5000000000000003E-2</v>
      </c>
    </row>
    <row r="95" spans="1:9" ht="18.75">
      <c r="A95" s="83" t="s">
        <v>298</v>
      </c>
      <c r="B95" s="74" t="s">
        <v>25</v>
      </c>
      <c r="C95" s="235">
        <v>3.5000000000000003E-2</v>
      </c>
      <c r="D95" s="235">
        <v>3.4000000000000002E-2</v>
      </c>
      <c r="E95" s="235">
        <v>1.4999999999999999E-2</v>
      </c>
      <c r="F95" s="235">
        <v>1.4999999999999999E-2</v>
      </c>
      <c r="G95" s="235">
        <v>1.4999999999999999E-2</v>
      </c>
      <c r="H95" s="235">
        <v>1.4999999999999999E-2</v>
      </c>
      <c r="I95" s="235">
        <v>1.4999999999999999E-2</v>
      </c>
    </row>
    <row r="96" spans="1:9" ht="37.5">
      <c r="A96" s="82" t="s">
        <v>53</v>
      </c>
      <c r="B96" s="74" t="s">
        <v>25</v>
      </c>
      <c r="C96" s="235">
        <v>0.33500000000000002</v>
      </c>
      <c r="D96" s="235">
        <v>0.32800000000000001</v>
      </c>
      <c r="E96" s="235">
        <v>0.30299999999999999</v>
      </c>
      <c r="F96" s="235">
        <v>0.30299999999999999</v>
      </c>
      <c r="G96" s="235">
        <v>0.30299999999999999</v>
      </c>
      <c r="H96" s="235">
        <v>0.30299999999999999</v>
      </c>
      <c r="I96" s="235">
        <v>0.30299999999999999</v>
      </c>
    </row>
    <row r="97" spans="1:9" ht="18.75">
      <c r="A97" s="94" t="s">
        <v>57</v>
      </c>
      <c r="B97" s="74" t="s">
        <v>25</v>
      </c>
      <c r="C97" s="235">
        <v>0.27500000000000002</v>
      </c>
      <c r="D97" s="235">
        <v>0.28499999999999998</v>
      </c>
      <c r="E97" s="235">
        <v>0.28599999999999998</v>
      </c>
      <c r="F97" s="235">
        <v>0.28599999999999998</v>
      </c>
      <c r="G97" s="235">
        <v>0.28599999999999998</v>
      </c>
      <c r="H97" s="235">
        <v>0.28599999999999998</v>
      </c>
      <c r="I97" s="235">
        <v>0.28599999999999998</v>
      </c>
    </row>
    <row r="98" spans="1:9" ht="18.75">
      <c r="A98" s="94" t="s">
        <v>58</v>
      </c>
      <c r="B98" s="74" t="s">
        <v>25</v>
      </c>
      <c r="C98" s="235">
        <v>0.155</v>
      </c>
      <c r="D98" s="235">
        <v>0.14699999999999999</v>
      </c>
      <c r="E98" s="235">
        <v>0.15</v>
      </c>
      <c r="F98" s="235">
        <v>0.15</v>
      </c>
      <c r="G98" s="235">
        <v>0.15</v>
      </c>
      <c r="H98" s="235">
        <v>0.15</v>
      </c>
      <c r="I98" s="235">
        <v>0.15</v>
      </c>
    </row>
    <row r="99" spans="1:9" ht="18.75">
      <c r="A99" s="94" t="s">
        <v>60</v>
      </c>
      <c r="B99" s="74" t="s">
        <v>25</v>
      </c>
      <c r="C99" s="235">
        <v>0.20399999999999999</v>
      </c>
      <c r="D99" s="235">
        <v>0.21099999999999999</v>
      </c>
      <c r="E99" s="235">
        <v>0.26700000000000002</v>
      </c>
      <c r="F99" s="235">
        <v>0.24</v>
      </c>
      <c r="G99" s="235">
        <v>0.24</v>
      </c>
      <c r="H99" s="235">
        <v>0.216</v>
      </c>
      <c r="I99" s="235">
        <v>0.216</v>
      </c>
    </row>
    <row r="100" spans="1:9" ht="54.75" customHeight="1">
      <c r="A100" s="95" t="s">
        <v>72</v>
      </c>
      <c r="B100" s="74" t="s">
        <v>25</v>
      </c>
      <c r="C100" s="349">
        <f t="shared" ref="C100:I100" si="8">SUM(C102:C106)</f>
        <v>0.31740000000000002</v>
      </c>
      <c r="D100" s="349">
        <f t="shared" si="8"/>
        <v>0.311</v>
      </c>
      <c r="E100" s="349">
        <f t="shared" si="8"/>
        <v>0.307</v>
      </c>
      <c r="F100" s="349">
        <f t="shared" si="8"/>
        <v>0.30299999999999999</v>
      </c>
      <c r="G100" s="349">
        <f>SUM(G102:G106)</f>
        <v>0.30299999999999999</v>
      </c>
      <c r="H100" s="349">
        <f t="shared" si="8"/>
        <v>0.30299999999999999</v>
      </c>
      <c r="I100" s="349">
        <f t="shared" si="8"/>
        <v>0.30299999999999999</v>
      </c>
    </row>
    <row r="101" spans="1:9" ht="18.75">
      <c r="A101" s="96" t="s">
        <v>59</v>
      </c>
      <c r="B101" s="74"/>
      <c r="C101" s="237"/>
      <c r="D101" s="237"/>
      <c r="E101" s="237"/>
      <c r="F101" s="237"/>
      <c r="G101" s="237"/>
      <c r="H101" s="237"/>
      <c r="I101" s="237"/>
    </row>
    <row r="102" spans="1:9" ht="37.5">
      <c r="A102" s="202" t="s">
        <v>682</v>
      </c>
      <c r="B102" s="74" t="s">
        <v>25</v>
      </c>
      <c r="C102" s="349">
        <v>4.7E-2</v>
      </c>
      <c r="D102" s="349">
        <v>4.8000000000000001E-2</v>
      </c>
      <c r="E102" s="349">
        <v>4.8000000000000001E-2</v>
      </c>
      <c r="F102" s="349">
        <v>4.8000000000000001E-2</v>
      </c>
      <c r="G102" s="349">
        <v>4.8000000000000001E-2</v>
      </c>
      <c r="H102" s="349">
        <v>4.8000000000000001E-2</v>
      </c>
      <c r="I102" s="349">
        <v>4.8000000000000001E-2</v>
      </c>
    </row>
    <row r="103" spans="1:9" ht="18.75">
      <c r="A103" s="203" t="s">
        <v>299</v>
      </c>
      <c r="B103" s="74" t="s">
        <v>25</v>
      </c>
      <c r="C103" s="237" t="s">
        <v>703</v>
      </c>
      <c r="D103" s="237" t="s">
        <v>703</v>
      </c>
      <c r="E103" s="237" t="s">
        <v>703</v>
      </c>
      <c r="F103" s="237" t="s">
        <v>703</v>
      </c>
      <c r="G103" s="237" t="s">
        <v>703</v>
      </c>
      <c r="H103" s="237" t="s">
        <v>703</v>
      </c>
      <c r="I103" s="237" t="s">
        <v>703</v>
      </c>
    </row>
    <row r="104" spans="1:9" ht="18.75">
      <c r="A104" s="203" t="s">
        <v>57</v>
      </c>
      <c r="B104" s="74" t="s">
        <v>24</v>
      </c>
      <c r="C104" s="349">
        <v>7.2999999999999995E-2</v>
      </c>
      <c r="D104" s="349">
        <v>7.2999999999999995E-2</v>
      </c>
      <c r="E104" s="349">
        <v>7.3999999999999996E-2</v>
      </c>
      <c r="F104" s="349">
        <v>7.3999999999999996E-2</v>
      </c>
      <c r="G104" s="349">
        <v>7.3999999999999996E-2</v>
      </c>
      <c r="H104" s="349">
        <v>7.3999999999999996E-2</v>
      </c>
      <c r="I104" s="349">
        <v>7.3999999999999996E-2</v>
      </c>
    </row>
    <row r="105" spans="1:9" ht="18.75">
      <c r="A105" s="203" t="s">
        <v>701</v>
      </c>
      <c r="B105" s="74" t="s">
        <v>24</v>
      </c>
      <c r="C105" s="349">
        <v>0.1004</v>
      </c>
      <c r="D105" s="349">
        <v>9.1999999999999998E-2</v>
      </c>
      <c r="E105" s="347">
        <v>8.7999999999999995E-2</v>
      </c>
      <c r="F105" s="347">
        <v>8.7999999999999995E-2</v>
      </c>
      <c r="G105" s="347">
        <v>8.7999999999999995E-2</v>
      </c>
      <c r="H105" s="347">
        <v>8.7999999999999995E-2</v>
      </c>
      <c r="I105" s="347">
        <v>8.7999999999999995E-2</v>
      </c>
    </row>
    <row r="106" spans="1:9" ht="18.75">
      <c r="A106" s="203" t="s">
        <v>702</v>
      </c>
      <c r="B106" s="74" t="s">
        <v>24</v>
      </c>
      <c r="C106" s="347">
        <v>9.7000000000000003E-2</v>
      </c>
      <c r="D106" s="347">
        <v>9.8000000000000004E-2</v>
      </c>
      <c r="E106" s="347">
        <v>9.7000000000000003E-2</v>
      </c>
      <c r="F106" s="347">
        <v>9.2999999999999999E-2</v>
      </c>
      <c r="G106" s="347">
        <v>9.2999999999999999E-2</v>
      </c>
      <c r="H106" s="347">
        <v>9.2999999999999999E-2</v>
      </c>
      <c r="I106" s="347">
        <v>9.2999999999999999E-2</v>
      </c>
    </row>
    <row r="107" spans="1:9" ht="56.25">
      <c r="A107" s="97" t="s">
        <v>96</v>
      </c>
      <c r="B107" s="74" t="s">
        <v>25</v>
      </c>
      <c r="C107" s="235">
        <f t="shared" ref="C107:I107" si="9">SUM(C110:C121)</f>
        <v>0.64600000000000002</v>
      </c>
      <c r="D107" s="235">
        <f t="shared" si="9"/>
        <v>0.60799999999999998</v>
      </c>
      <c r="E107" s="235">
        <f t="shared" si="9"/>
        <v>0.58100000000000007</v>
      </c>
      <c r="F107" s="235">
        <f t="shared" si="9"/>
        <v>0.56900000000000006</v>
      </c>
      <c r="G107" s="235">
        <f t="shared" si="9"/>
        <v>0.56400000000000006</v>
      </c>
      <c r="H107" s="235">
        <f t="shared" si="9"/>
        <v>0.55200000000000005</v>
      </c>
      <c r="I107" s="235">
        <f t="shared" si="9"/>
        <v>0.55200000000000005</v>
      </c>
    </row>
    <row r="108" spans="1:9" ht="19.5">
      <c r="A108" s="80" t="s">
        <v>26</v>
      </c>
      <c r="B108" s="74"/>
      <c r="C108" s="236"/>
      <c r="D108" s="236"/>
      <c r="E108" s="236"/>
      <c r="F108" s="236"/>
      <c r="G108" s="236"/>
      <c r="H108" s="236"/>
      <c r="I108" s="236"/>
    </row>
    <row r="109" spans="1:9" ht="37.5">
      <c r="A109" s="98" t="s">
        <v>685</v>
      </c>
      <c r="B109" s="74" t="s">
        <v>25</v>
      </c>
      <c r="C109" s="235"/>
      <c r="D109" s="235"/>
      <c r="E109" s="235"/>
      <c r="F109" s="235"/>
      <c r="G109" s="235"/>
      <c r="H109" s="235"/>
      <c r="I109" s="235"/>
    </row>
    <row r="110" spans="1:9" ht="37.5">
      <c r="A110" s="99" t="s">
        <v>226</v>
      </c>
      <c r="B110" s="74" t="s">
        <v>24</v>
      </c>
      <c r="C110" s="235">
        <v>1E-3</v>
      </c>
      <c r="D110" s="235">
        <v>1E-3</v>
      </c>
      <c r="E110" s="235">
        <v>1E-3</v>
      </c>
      <c r="F110" s="235">
        <v>1E-3</v>
      </c>
      <c r="G110" s="235">
        <v>1E-3</v>
      </c>
      <c r="H110" s="235">
        <v>1E-3</v>
      </c>
      <c r="I110" s="235">
        <v>1E-3</v>
      </c>
    </row>
    <row r="111" spans="1:9" ht="24" customHeight="1">
      <c r="A111" s="100" t="s">
        <v>227</v>
      </c>
      <c r="B111" s="74" t="s">
        <v>25</v>
      </c>
      <c r="C111" s="235">
        <v>1.4999999999999999E-2</v>
      </c>
      <c r="D111" s="235">
        <v>1.4999999999999999E-2</v>
      </c>
      <c r="E111" s="235">
        <v>0.01</v>
      </c>
      <c r="F111" s="235">
        <v>0.01</v>
      </c>
      <c r="G111" s="235">
        <v>0.01</v>
      </c>
      <c r="H111" s="235">
        <v>0.01</v>
      </c>
      <c r="I111" s="235">
        <v>0.01</v>
      </c>
    </row>
    <row r="112" spans="1:9" ht="18.75">
      <c r="A112" s="100" t="s">
        <v>228</v>
      </c>
      <c r="B112" s="74" t="s">
        <v>25</v>
      </c>
      <c r="C112" s="235"/>
      <c r="D112" s="235"/>
      <c r="E112" s="235"/>
      <c r="F112" s="235"/>
      <c r="G112" s="235"/>
      <c r="H112" s="235"/>
      <c r="I112" s="235"/>
    </row>
    <row r="113" spans="1:9" ht="18.75">
      <c r="A113" s="83" t="s">
        <v>54</v>
      </c>
      <c r="B113" s="74" t="s">
        <v>25</v>
      </c>
      <c r="C113" s="235">
        <v>8.5999999999999993E-2</v>
      </c>
      <c r="D113" s="235">
        <v>8.6999999999999994E-2</v>
      </c>
      <c r="E113" s="235">
        <v>8.8999999999999996E-2</v>
      </c>
      <c r="F113" s="235">
        <v>8.5000000000000006E-2</v>
      </c>
      <c r="G113" s="235">
        <v>8.5000000000000006E-2</v>
      </c>
      <c r="H113" s="235">
        <v>8.5000000000000006E-2</v>
      </c>
      <c r="I113" s="235">
        <v>8.5000000000000006E-2</v>
      </c>
    </row>
    <row r="114" spans="1:9" ht="18.75">
      <c r="A114" s="100" t="s">
        <v>55</v>
      </c>
      <c r="B114" s="74" t="s">
        <v>24</v>
      </c>
      <c r="C114" s="235">
        <v>0</v>
      </c>
      <c r="D114" s="235">
        <v>0</v>
      </c>
      <c r="E114" s="235">
        <v>0</v>
      </c>
      <c r="F114" s="235">
        <v>0</v>
      </c>
      <c r="G114" s="235">
        <v>0</v>
      </c>
      <c r="H114" s="235">
        <v>0</v>
      </c>
      <c r="I114" s="235">
        <v>0</v>
      </c>
    </row>
    <row r="115" spans="1:9" ht="37.5">
      <c r="A115" s="101" t="s">
        <v>229</v>
      </c>
      <c r="B115" s="74" t="s">
        <v>24</v>
      </c>
      <c r="C115" s="235">
        <v>0.19600000000000001</v>
      </c>
      <c r="D115" s="235">
        <v>0.17599999999999999</v>
      </c>
      <c r="E115" s="235">
        <v>0.155</v>
      </c>
      <c r="F115" s="235">
        <v>0.155</v>
      </c>
      <c r="G115" s="235">
        <v>0.155</v>
      </c>
      <c r="H115" s="235">
        <v>0.155</v>
      </c>
      <c r="I115" s="235">
        <v>0.155</v>
      </c>
    </row>
    <row r="116" spans="1:9" ht="36.75" customHeight="1">
      <c r="A116" s="100" t="s">
        <v>230</v>
      </c>
      <c r="B116" s="74" t="s">
        <v>24</v>
      </c>
      <c r="C116" s="235"/>
      <c r="D116" s="235"/>
      <c r="E116" s="235"/>
      <c r="F116" s="235"/>
      <c r="G116" s="235"/>
      <c r="H116" s="235"/>
      <c r="I116" s="235"/>
    </row>
    <row r="117" spans="1:9" ht="18.75">
      <c r="A117" s="100" t="s">
        <v>15</v>
      </c>
      <c r="B117" s="74" t="s">
        <v>24</v>
      </c>
      <c r="C117" s="235">
        <v>1E-3</v>
      </c>
      <c r="D117" s="235">
        <v>1E-3</v>
      </c>
      <c r="E117" s="235">
        <v>1E-3</v>
      </c>
      <c r="F117" s="235">
        <v>1E-3</v>
      </c>
      <c r="G117" s="235">
        <v>1E-3</v>
      </c>
      <c r="H117" s="235">
        <v>1E-3</v>
      </c>
      <c r="I117" s="235">
        <v>1E-3</v>
      </c>
    </row>
    <row r="118" spans="1:9" ht="37.5">
      <c r="A118" s="100" t="s">
        <v>231</v>
      </c>
      <c r="B118" s="74" t="s">
        <v>24</v>
      </c>
      <c r="C118" s="235">
        <v>0.13700000000000001</v>
      </c>
      <c r="D118" s="235">
        <v>0.13</v>
      </c>
      <c r="E118" s="235">
        <v>0.14000000000000001</v>
      </c>
      <c r="F118" s="235">
        <v>0.13700000000000001</v>
      </c>
      <c r="G118" s="235">
        <v>0.13700000000000001</v>
      </c>
      <c r="H118" s="235">
        <v>0.13500000000000001</v>
      </c>
      <c r="I118" s="235">
        <v>0.13500000000000001</v>
      </c>
    </row>
    <row r="119" spans="1:9" ht="18.75">
      <c r="A119" s="83" t="s">
        <v>297</v>
      </c>
      <c r="B119" s="74"/>
      <c r="C119" s="235">
        <v>0.05</v>
      </c>
      <c r="D119" s="235">
        <v>3.7999999999999999E-2</v>
      </c>
      <c r="E119" s="235">
        <v>3.5000000000000003E-2</v>
      </c>
      <c r="F119" s="235">
        <v>3.5000000000000003E-2</v>
      </c>
      <c r="G119" s="235">
        <v>3.5000000000000003E-2</v>
      </c>
      <c r="H119" s="235">
        <v>3.5000000000000003E-2</v>
      </c>
      <c r="I119" s="235">
        <v>3.5000000000000003E-2</v>
      </c>
    </row>
    <row r="120" spans="1:9" ht="18.75">
      <c r="A120" s="83" t="s">
        <v>298</v>
      </c>
      <c r="B120" s="74"/>
      <c r="C120" s="235"/>
      <c r="D120" s="235"/>
      <c r="E120" s="235"/>
      <c r="F120" s="235"/>
      <c r="G120" s="235"/>
      <c r="H120" s="235"/>
      <c r="I120" s="235"/>
    </row>
    <row r="121" spans="1:9" ht="18.75">
      <c r="A121" s="100" t="s">
        <v>60</v>
      </c>
      <c r="B121" s="74" t="s">
        <v>24</v>
      </c>
      <c r="C121" s="235">
        <v>0.16</v>
      </c>
      <c r="D121" s="235">
        <v>0.16</v>
      </c>
      <c r="E121" s="235">
        <v>0.15</v>
      </c>
      <c r="F121" s="235">
        <v>0.14499999999999999</v>
      </c>
      <c r="G121" s="235">
        <v>0.14000000000000001</v>
      </c>
      <c r="H121" s="235">
        <v>0.13</v>
      </c>
      <c r="I121" s="235">
        <v>0.13</v>
      </c>
    </row>
    <row r="122" spans="1:9" ht="39">
      <c r="A122" s="84" t="s">
        <v>162</v>
      </c>
      <c r="B122" s="74" t="s">
        <v>11</v>
      </c>
      <c r="C122" s="233">
        <v>3.3</v>
      </c>
      <c r="D122" s="233">
        <v>3.3</v>
      </c>
      <c r="E122" s="233">
        <v>2.9</v>
      </c>
      <c r="F122" s="233">
        <v>2.9</v>
      </c>
      <c r="G122" s="233">
        <v>2.9</v>
      </c>
      <c r="H122" s="233">
        <v>2.7</v>
      </c>
      <c r="I122" s="233">
        <v>2.6</v>
      </c>
    </row>
    <row r="123" spans="1:9" ht="58.5">
      <c r="A123" s="80" t="s">
        <v>100</v>
      </c>
      <c r="B123" s="74" t="s">
        <v>12</v>
      </c>
      <c r="C123" s="329">
        <v>44322</v>
      </c>
      <c r="D123" s="233">
        <v>46085</v>
      </c>
      <c r="E123" s="233">
        <v>47284</v>
      </c>
      <c r="F123" s="233">
        <v>48734</v>
      </c>
      <c r="G123" s="350">
        <v>48734</v>
      </c>
      <c r="H123" s="350">
        <v>49632</v>
      </c>
      <c r="I123" s="350">
        <v>49884</v>
      </c>
    </row>
    <row r="124" spans="1:9" ht="19.5">
      <c r="A124" s="80" t="s">
        <v>26</v>
      </c>
      <c r="B124" s="74"/>
      <c r="C124" s="329"/>
      <c r="D124" s="350"/>
      <c r="E124" s="350"/>
      <c r="F124" s="235"/>
      <c r="G124" s="235"/>
      <c r="H124" s="235"/>
      <c r="I124" s="235"/>
    </row>
    <row r="125" spans="1:9" ht="37.5">
      <c r="A125" s="93" t="s">
        <v>225</v>
      </c>
      <c r="B125" s="74" t="s">
        <v>12</v>
      </c>
      <c r="C125" s="238" t="s">
        <v>704</v>
      </c>
      <c r="D125" s="238" t="s">
        <v>466</v>
      </c>
      <c r="E125" s="238" t="s">
        <v>483</v>
      </c>
      <c r="F125" s="238" t="s">
        <v>483</v>
      </c>
      <c r="G125" s="238" t="s">
        <v>483</v>
      </c>
      <c r="H125" s="238" t="s">
        <v>494</v>
      </c>
      <c r="I125" s="238" t="s">
        <v>498</v>
      </c>
    </row>
    <row r="126" spans="1:9" ht="37.5">
      <c r="A126" s="82" t="s">
        <v>226</v>
      </c>
      <c r="B126" s="74" t="s">
        <v>12</v>
      </c>
      <c r="C126" s="351">
        <v>26686</v>
      </c>
      <c r="D126" s="351">
        <v>27200</v>
      </c>
      <c r="E126" s="351">
        <v>33614</v>
      </c>
      <c r="F126" s="351">
        <v>33614</v>
      </c>
      <c r="G126" s="351">
        <v>33614</v>
      </c>
      <c r="H126" s="351">
        <v>33900</v>
      </c>
      <c r="I126" s="351">
        <v>34000</v>
      </c>
    </row>
    <row r="127" spans="1:9" ht="18.75">
      <c r="A127" s="94" t="s">
        <v>227</v>
      </c>
      <c r="B127" s="74" t="s">
        <v>12</v>
      </c>
      <c r="C127" s="351">
        <v>32800</v>
      </c>
      <c r="D127" s="351">
        <v>33200</v>
      </c>
      <c r="E127" s="351">
        <v>33900</v>
      </c>
      <c r="F127" s="351">
        <v>33900</v>
      </c>
      <c r="G127" s="351">
        <v>33900</v>
      </c>
      <c r="H127" s="351">
        <v>33900</v>
      </c>
      <c r="I127" s="351">
        <v>34000</v>
      </c>
    </row>
    <row r="128" spans="1:9" ht="18.75">
      <c r="A128" s="94" t="s">
        <v>228</v>
      </c>
      <c r="B128" s="74" t="s">
        <v>12</v>
      </c>
      <c r="C128" s="351">
        <v>26686</v>
      </c>
      <c r="D128" s="351">
        <v>27200</v>
      </c>
      <c r="E128" s="351"/>
      <c r="F128" s="351"/>
      <c r="G128" s="351"/>
      <c r="H128" s="351"/>
      <c r="I128" s="351"/>
    </row>
    <row r="129" spans="1:9" ht="18.75">
      <c r="A129" s="94" t="s">
        <v>54</v>
      </c>
      <c r="B129" s="74" t="s">
        <v>12</v>
      </c>
      <c r="C129" s="238" t="s">
        <v>705</v>
      </c>
      <c r="D129" s="238" t="s">
        <v>467</v>
      </c>
      <c r="E129" s="238" t="s">
        <v>484</v>
      </c>
      <c r="F129" s="238" t="s">
        <v>484</v>
      </c>
      <c r="G129" s="238" t="s">
        <v>484</v>
      </c>
      <c r="H129" s="238" t="s">
        <v>495</v>
      </c>
      <c r="I129" s="238" t="s">
        <v>495</v>
      </c>
    </row>
    <row r="130" spans="1:9" ht="18.75">
      <c r="A130" s="94" t="s">
        <v>55</v>
      </c>
      <c r="B130" s="74" t="s">
        <v>12</v>
      </c>
      <c r="C130" s="238"/>
      <c r="D130" s="238"/>
      <c r="E130" s="238"/>
      <c r="F130" s="238"/>
      <c r="G130" s="238"/>
      <c r="H130" s="238"/>
      <c r="I130" s="238"/>
    </row>
    <row r="131" spans="1:9" ht="37.5">
      <c r="A131" s="101" t="s">
        <v>229</v>
      </c>
      <c r="B131" s="74" t="s">
        <v>12</v>
      </c>
      <c r="C131" s="238" t="s">
        <v>706</v>
      </c>
      <c r="D131" s="238" t="s">
        <v>468</v>
      </c>
      <c r="E131" s="238" t="s">
        <v>468</v>
      </c>
      <c r="F131" s="238" t="s">
        <v>468</v>
      </c>
      <c r="G131" s="238" t="s">
        <v>468</v>
      </c>
      <c r="H131" s="238" t="s">
        <v>719</v>
      </c>
      <c r="I131" s="238" t="s">
        <v>721</v>
      </c>
    </row>
    <row r="132" spans="1:9" ht="18.75">
      <c r="A132" s="94" t="s">
        <v>230</v>
      </c>
      <c r="B132" s="74" t="s">
        <v>12</v>
      </c>
      <c r="C132" s="238" t="s">
        <v>707</v>
      </c>
      <c r="D132" s="238" t="s">
        <v>469</v>
      </c>
      <c r="E132" s="238" t="s">
        <v>485</v>
      </c>
      <c r="F132" s="238" t="s">
        <v>485</v>
      </c>
      <c r="G132" s="238" t="s">
        <v>485</v>
      </c>
      <c r="H132" s="238" t="s">
        <v>496</v>
      </c>
      <c r="I132" s="238" t="s">
        <v>499</v>
      </c>
    </row>
    <row r="133" spans="1:9" ht="18.75">
      <c r="A133" s="82" t="s">
        <v>15</v>
      </c>
      <c r="B133" s="74" t="s">
        <v>12</v>
      </c>
      <c r="C133" s="352">
        <v>41500</v>
      </c>
      <c r="D133" s="352">
        <v>41600</v>
      </c>
      <c r="E133" s="352">
        <v>41600</v>
      </c>
      <c r="F133" s="352">
        <v>41600</v>
      </c>
      <c r="G133" s="352">
        <v>41600</v>
      </c>
      <c r="H133" s="352">
        <v>41800</v>
      </c>
      <c r="I133" s="352">
        <v>42000</v>
      </c>
    </row>
    <row r="134" spans="1:9" ht="37.5">
      <c r="A134" s="93" t="s">
        <v>231</v>
      </c>
      <c r="B134" s="383" t="s">
        <v>12</v>
      </c>
      <c r="C134" s="238" t="s">
        <v>708</v>
      </c>
      <c r="D134" s="238" t="s">
        <v>470</v>
      </c>
      <c r="E134" s="238" t="s">
        <v>486</v>
      </c>
      <c r="F134" s="238" t="s">
        <v>498</v>
      </c>
      <c r="G134" s="238" t="s">
        <v>498</v>
      </c>
      <c r="H134" s="238" t="s">
        <v>269</v>
      </c>
      <c r="I134" s="238" t="s">
        <v>499</v>
      </c>
    </row>
    <row r="135" spans="1:9" ht="18.75">
      <c r="A135" s="386" t="s">
        <v>297</v>
      </c>
      <c r="B135" s="383" t="s">
        <v>12</v>
      </c>
      <c r="C135" s="238" t="s">
        <v>709</v>
      </c>
      <c r="D135" s="238" t="s">
        <v>268</v>
      </c>
      <c r="E135" s="238" t="s">
        <v>471</v>
      </c>
      <c r="F135" s="238" t="s">
        <v>471</v>
      </c>
      <c r="G135" s="238" t="s">
        <v>471</v>
      </c>
      <c r="H135" s="238" t="s">
        <v>720</v>
      </c>
      <c r="I135" s="238" t="s">
        <v>721</v>
      </c>
    </row>
    <row r="136" spans="1:9" ht="18.75">
      <c r="A136" s="386" t="s">
        <v>298</v>
      </c>
      <c r="B136" s="383" t="s">
        <v>12</v>
      </c>
      <c r="C136" s="238" t="s">
        <v>711</v>
      </c>
      <c r="D136" s="238" t="s">
        <v>472</v>
      </c>
      <c r="E136" s="238" t="s">
        <v>486</v>
      </c>
      <c r="F136" s="238" t="s">
        <v>486</v>
      </c>
      <c r="G136" s="238" t="s">
        <v>486</v>
      </c>
      <c r="H136" s="238" t="s">
        <v>499</v>
      </c>
      <c r="I136" s="238" t="s">
        <v>499</v>
      </c>
    </row>
    <row r="137" spans="1:9" ht="37.5">
      <c r="A137" s="93" t="s">
        <v>53</v>
      </c>
      <c r="B137" s="383" t="s">
        <v>12</v>
      </c>
      <c r="C137" s="238" t="s">
        <v>712</v>
      </c>
      <c r="D137" s="238" t="s">
        <v>270</v>
      </c>
      <c r="E137" s="238" t="s">
        <v>274</v>
      </c>
      <c r="F137" s="238" t="s">
        <v>487</v>
      </c>
      <c r="G137" s="238" t="s">
        <v>487</v>
      </c>
      <c r="H137" s="238" t="s">
        <v>272</v>
      </c>
      <c r="I137" s="238" t="s">
        <v>273</v>
      </c>
    </row>
    <row r="138" spans="1:9" ht="18.75">
      <c r="A138" s="93" t="s">
        <v>57</v>
      </c>
      <c r="B138" s="383" t="s">
        <v>12</v>
      </c>
      <c r="C138" s="238" t="s">
        <v>713</v>
      </c>
      <c r="D138" s="238" t="s">
        <v>473</v>
      </c>
      <c r="E138" s="238" t="s">
        <v>480</v>
      </c>
      <c r="F138" s="238" t="s">
        <v>480</v>
      </c>
      <c r="G138" s="238" t="s">
        <v>480</v>
      </c>
      <c r="H138" s="238" t="s">
        <v>497</v>
      </c>
      <c r="I138" s="238" t="s">
        <v>500</v>
      </c>
    </row>
    <row r="139" spans="1:9" ht="21" customHeight="1">
      <c r="A139" s="387" t="s">
        <v>58</v>
      </c>
      <c r="B139" s="383" t="s">
        <v>12</v>
      </c>
      <c r="C139" s="238" t="s">
        <v>714</v>
      </c>
      <c r="D139" s="238" t="s">
        <v>474</v>
      </c>
      <c r="E139" s="238" t="s">
        <v>275</v>
      </c>
      <c r="F139" s="238" t="s">
        <v>722</v>
      </c>
      <c r="G139" s="238" t="s">
        <v>722</v>
      </c>
      <c r="H139" s="238" t="s">
        <v>271</v>
      </c>
      <c r="I139" s="238" t="s">
        <v>271</v>
      </c>
    </row>
    <row r="140" spans="1:9" ht="18.75">
      <c r="A140" s="387" t="s">
        <v>60</v>
      </c>
      <c r="B140" s="383" t="s">
        <v>12</v>
      </c>
      <c r="C140" s="238" t="s">
        <v>715</v>
      </c>
      <c r="D140" s="238" t="s">
        <v>475</v>
      </c>
      <c r="E140" s="238" t="s">
        <v>486</v>
      </c>
      <c r="F140" s="238" t="s">
        <v>269</v>
      </c>
      <c r="G140" s="238" t="s">
        <v>269</v>
      </c>
      <c r="H140" s="238" t="s">
        <v>499</v>
      </c>
      <c r="I140" s="238" t="s">
        <v>499</v>
      </c>
    </row>
    <row r="141" spans="1:9" ht="57" customHeight="1">
      <c r="A141" s="97" t="s">
        <v>204</v>
      </c>
      <c r="B141" s="383" t="s">
        <v>12</v>
      </c>
      <c r="C141" s="238" t="s">
        <v>716</v>
      </c>
      <c r="D141" s="353">
        <v>48423</v>
      </c>
      <c r="E141" s="238" t="s">
        <v>488</v>
      </c>
      <c r="F141" s="238" t="s">
        <v>489</v>
      </c>
      <c r="G141" s="238" t="s">
        <v>489</v>
      </c>
      <c r="H141" s="354">
        <v>55236</v>
      </c>
      <c r="I141" s="238" t="s">
        <v>509</v>
      </c>
    </row>
    <row r="142" spans="1:9" ht="18.75">
      <c r="A142" s="96" t="s">
        <v>203</v>
      </c>
      <c r="B142" s="74"/>
      <c r="C142" s="238"/>
      <c r="D142" s="238"/>
      <c r="E142" s="238"/>
      <c r="F142" s="238"/>
      <c r="G142" s="238"/>
      <c r="H142" s="328"/>
      <c r="I142" s="238"/>
    </row>
    <row r="143" spans="1:9" ht="37.5">
      <c r="A143" s="202" t="s">
        <v>682</v>
      </c>
      <c r="B143" s="74" t="s">
        <v>12</v>
      </c>
      <c r="C143" s="238" t="s">
        <v>717</v>
      </c>
      <c r="D143" s="238" t="s">
        <v>476</v>
      </c>
      <c r="E143" s="238" t="s">
        <v>479</v>
      </c>
      <c r="F143" s="238" t="s">
        <v>490</v>
      </c>
      <c r="G143" s="238" t="s">
        <v>490</v>
      </c>
      <c r="H143" s="328" t="s">
        <v>501</v>
      </c>
      <c r="I143" s="238" t="s">
        <v>508</v>
      </c>
    </row>
    <row r="144" spans="1:9" ht="20.25" customHeight="1">
      <c r="A144" s="203" t="s">
        <v>299</v>
      </c>
      <c r="B144" s="74" t="s">
        <v>12</v>
      </c>
      <c r="C144" s="329" t="s">
        <v>703</v>
      </c>
      <c r="D144" s="329" t="s">
        <v>703</v>
      </c>
      <c r="E144" s="329" t="s">
        <v>703</v>
      </c>
      <c r="F144" s="329" t="s">
        <v>703</v>
      </c>
      <c r="G144" s="329" t="s">
        <v>703</v>
      </c>
      <c r="H144" s="324" t="s">
        <v>703</v>
      </c>
      <c r="I144" s="329" t="s">
        <v>703</v>
      </c>
    </row>
    <row r="145" spans="1:10" ht="20.25" customHeight="1">
      <c r="A145" s="203" t="s">
        <v>57</v>
      </c>
      <c r="B145" s="74" t="s">
        <v>12</v>
      </c>
      <c r="C145" s="238" t="s">
        <v>713</v>
      </c>
      <c r="D145" s="238" t="s">
        <v>473</v>
      </c>
      <c r="E145" s="238" t="s">
        <v>480</v>
      </c>
      <c r="F145" s="238" t="s">
        <v>491</v>
      </c>
      <c r="G145" s="238" t="s">
        <v>491</v>
      </c>
      <c r="H145" s="328" t="s">
        <v>502</v>
      </c>
      <c r="I145" s="238" t="s">
        <v>505</v>
      </c>
    </row>
    <row r="146" spans="1:10" ht="18.75">
      <c r="A146" s="203" t="s">
        <v>701</v>
      </c>
      <c r="B146" s="74" t="s">
        <v>12</v>
      </c>
      <c r="C146" s="238" t="s">
        <v>718</v>
      </c>
      <c r="D146" s="238" t="s">
        <v>477</v>
      </c>
      <c r="E146" s="238" t="s">
        <v>481</v>
      </c>
      <c r="F146" s="238" t="s">
        <v>492</v>
      </c>
      <c r="G146" s="238" t="s">
        <v>492</v>
      </c>
      <c r="H146" s="328" t="s">
        <v>503</v>
      </c>
      <c r="I146" s="238" t="s">
        <v>506</v>
      </c>
    </row>
    <row r="147" spans="1:10" ht="18.75">
      <c r="A147" s="203" t="s">
        <v>702</v>
      </c>
      <c r="B147" s="74" t="s">
        <v>12</v>
      </c>
      <c r="C147" s="238" t="s">
        <v>712</v>
      </c>
      <c r="D147" s="238" t="s">
        <v>478</v>
      </c>
      <c r="E147" s="238" t="s">
        <v>482</v>
      </c>
      <c r="F147" s="238" t="s">
        <v>493</v>
      </c>
      <c r="G147" s="238" t="s">
        <v>493</v>
      </c>
      <c r="H147" s="328" t="s">
        <v>504</v>
      </c>
      <c r="I147" s="238" t="s">
        <v>507</v>
      </c>
    </row>
    <row r="148" spans="1:10" ht="58.5">
      <c r="A148" s="113" t="s">
        <v>94</v>
      </c>
      <c r="B148" s="383" t="s">
        <v>12</v>
      </c>
      <c r="C148" s="233">
        <v>40468</v>
      </c>
      <c r="D148" s="233">
        <v>40767</v>
      </c>
      <c r="E148" s="233">
        <v>41905</v>
      </c>
      <c r="F148" s="233">
        <v>41115</v>
      </c>
      <c r="G148" s="350">
        <v>41115</v>
      </c>
      <c r="H148" s="350">
        <v>41827</v>
      </c>
      <c r="I148" s="350">
        <v>42971</v>
      </c>
    </row>
    <row r="149" spans="1:10" s="382" customFormat="1" ht="39">
      <c r="A149" s="384" t="s">
        <v>98</v>
      </c>
      <c r="B149" s="383"/>
      <c r="C149" s="234">
        <f t="shared" ref="C149:I149" si="10">C123*C82*12/1000</f>
        <v>858.42849600000011</v>
      </c>
      <c r="D149" s="234">
        <f t="shared" si="10"/>
        <v>863.26422000000025</v>
      </c>
      <c r="E149" s="234">
        <f>E123*E82*12/1000</f>
        <v>869.26905600000009</v>
      </c>
      <c r="F149" s="234">
        <f t="shared" si="10"/>
        <v>874.87276799999995</v>
      </c>
      <c r="G149" s="234">
        <f t="shared" si="10"/>
        <v>874.87276799999995</v>
      </c>
      <c r="H149" s="234">
        <f t="shared" si="10"/>
        <v>875.50847999999996</v>
      </c>
      <c r="I149" s="234">
        <f t="shared" si="10"/>
        <v>879.95375999999999</v>
      </c>
    </row>
    <row r="150" spans="1:10" ht="18.75">
      <c r="A150" s="385" t="s">
        <v>26</v>
      </c>
      <c r="B150" s="383" t="s">
        <v>9</v>
      </c>
      <c r="C150" s="233"/>
      <c r="D150" s="395">
        <v>1129.0999999999999</v>
      </c>
      <c r="E150" s="395">
        <v>1253.3</v>
      </c>
      <c r="F150" s="395">
        <v>1336</v>
      </c>
      <c r="G150" s="395">
        <v>1336</v>
      </c>
      <c r="H150" s="395">
        <v>1433.5</v>
      </c>
      <c r="I150" s="395">
        <v>1529.6</v>
      </c>
      <c r="J150" t="s">
        <v>105</v>
      </c>
    </row>
    <row r="151" spans="1:10" ht="37.5">
      <c r="A151" s="385" t="s">
        <v>99</v>
      </c>
      <c r="B151" s="383"/>
      <c r="C151" s="234">
        <v>362.1</v>
      </c>
      <c r="D151" s="234">
        <v>358</v>
      </c>
      <c r="E151" s="234">
        <v>364.8</v>
      </c>
      <c r="F151" s="234">
        <v>354.4</v>
      </c>
      <c r="G151" s="234">
        <v>354.4</v>
      </c>
      <c r="H151" s="234">
        <v>354</v>
      </c>
      <c r="I151" s="234">
        <v>355.4</v>
      </c>
    </row>
    <row r="152" spans="1:10" ht="37.5">
      <c r="A152" s="385" t="s">
        <v>104</v>
      </c>
      <c r="B152" s="383" t="s">
        <v>9</v>
      </c>
      <c r="C152" s="233">
        <v>0</v>
      </c>
      <c r="D152" s="233">
        <v>0</v>
      </c>
      <c r="E152" s="233">
        <v>0</v>
      </c>
      <c r="F152" s="233">
        <v>0</v>
      </c>
      <c r="G152" s="233">
        <v>0</v>
      </c>
      <c r="H152" s="233">
        <v>0</v>
      </c>
      <c r="I152" s="233">
        <v>0</v>
      </c>
    </row>
    <row r="153" spans="1:10" ht="37.5">
      <c r="A153" s="385" t="s">
        <v>163</v>
      </c>
      <c r="B153" s="383" t="s">
        <v>9</v>
      </c>
      <c r="C153" s="355">
        <v>496.3</v>
      </c>
      <c r="D153" s="355">
        <v>505.2</v>
      </c>
      <c r="E153" s="355">
        <v>511.2</v>
      </c>
      <c r="F153" s="355">
        <v>520.5</v>
      </c>
      <c r="G153" s="355">
        <v>520.5</v>
      </c>
      <c r="H153" s="355">
        <v>521.5</v>
      </c>
      <c r="I153" s="355">
        <v>524.6</v>
      </c>
    </row>
    <row r="154" spans="1:10" ht="19.5">
      <c r="A154" s="384" t="s">
        <v>27</v>
      </c>
      <c r="B154" s="383" t="s">
        <v>9</v>
      </c>
      <c r="C154" s="233">
        <v>26.5</v>
      </c>
      <c r="D154" s="233">
        <v>17.600000000000001</v>
      </c>
      <c r="E154" s="233">
        <v>25.5</v>
      </c>
      <c r="F154" s="233">
        <v>26</v>
      </c>
      <c r="G154" s="233">
        <v>26</v>
      </c>
      <c r="H154" s="233">
        <v>26</v>
      </c>
      <c r="I154" s="233">
        <v>26</v>
      </c>
    </row>
    <row r="155" spans="1:10" ht="19.5">
      <c r="A155" s="384" t="s">
        <v>1</v>
      </c>
      <c r="B155" s="383" t="s">
        <v>9</v>
      </c>
      <c r="C155" s="233">
        <v>384.1</v>
      </c>
      <c r="D155" s="233">
        <v>386.4</v>
      </c>
      <c r="E155" s="233">
        <v>384.2</v>
      </c>
      <c r="F155" s="233">
        <v>386</v>
      </c>
      <c r="G155" s="233">
        <v>386</v>
      </c>
      <c r="H155" s="233">
        <v>387</v>
      </c>
      <c r="I155" s="233">
        <v>388</v>
      </c>
    </row>
    <row r="156" spans="1:10" ht="39">
      <c r="A156" s="227" t="s">
        <v>187</v>
      </c>
      <c r="B156" s="77" t="s">
        <v>9</v>
      </c>
      <c r="C156" s="342">
        <f t="shared" ref="C156:I156" si="11">C149+C154+C155</f>
        <v>1269.0284960000001</v>
      </c>
      <c r="D156" s="342">
        <f t="shared" si="11"/>
        <v>1267.2642200000003</v>
      </c>
      <c r="E156" s="342">
        <f t="shared" si="11"/>
        <v>1278.9690560000001</v>
      </c>
      <c r="F156" s="342">
        <f t="shared" si="11"/>
        <v>1286.872768</v>
      </c>
      <c r="G156" s="342">
        <f t="shared" si="11"/>
        <v>1286.872768</v>
      </c>
      <c r="H156" s="342">
        <f t="shared" si="11"/>
        <v>1288.50848</v>
      </c>
      <c r="I156" s="342">
        <f t="shared" si="11"/>
        <v>1293.9537599999999</v>
      </c>
    </row>
    <row r="157" spans="1:10" ht="19.5">
      <c r="A157" s="227"/>
      <c r="B157" s="77" t="s">
        <v>9</v>
      </c>
      <c r="C157" s="342"/>
      <c r="D157" s="394">
        <v>1146.7</v>
      </c>
      <c r="E157" s="394">
        <v>1278.8</v>
      </c>
      <c r="F157" s="394">
        <v>1362</v>
      </c>
      <c r="G157" s="394">
        <v>1362</v>
      </c>
      <c r="H157" s="394">
        <v>1459.5</v>
      </c>
      <c r="I157" s="394">
        <v>1555.6</v>
      </c>
      <c r="J157" t="s">
        <v>105</v>
      </c>
    </row>
    <row r="158" spans="1:10" ht="18.75" customHeight="1">
      <c r="A158" s="411" t="s">
        <v>198</v>
      </c>
      <c r="B158" s="412"/>
      <c r="C158" s="412"/>
      <c r="D158" s="412"/>
      <c r="E158" s="412"/>
      <c r="F158" s="412"/>
      <c r="G158" s="412"/>
      <c r="H158" s="412"/>
      <c r="I158" s="413"/>
    </row>
    <row r="159" spans="1:10" ht="39">
      <c r="A159" s="177" t="s">
        <v>194</v>
      </c>
      <c r="B159" s="77" t="s">
        <v>9</v>
      </c>
      <c r="C159" s="356">
        <v>70.575000000000003</v>
      </c>
      <c r="D159" s="357">
        <v>70.891000000000005</v>
      </c>
      <c r="E159" s="357">
        <v>74.64</v>
      </c>
      <c r="F159" s="357">
        <v>75</v>
      </c>
      <c r="G159" s="357">
        <v>75</v>
      </c>
      <c r="H159" s="357">
        <v>75.5</v>
      </c>
      <c r="I159" s="357">
        <v>76</v>
      </c>
    </row>
    <row r="160" spans="1:10" ht="18.75">
      <c r="A160" s="115" t="s">
        <v>26</v>
      </c>
      <c r="B160" s="77" t="s">
        <v>9</v>
      </c>
      <c r="C160" s="335"/>
      <c r="D160" s="358"/>
      <c r="E160" s="358"/>
      <c r="F160" s="358"/>
      <c r="G160" s="358"/>
      <c r="H160" s="358"/>
      <c r="I160" s="358"/>
    </row>
    <row r="161" spans="1:9" ht="18.75">
      <c r="A161" s="45" t="s">
        <v>192</v>
      </c>
      <c r="B161" s="77" t="s">
        <v>9</v>
      </c>
      <c r="C161" s="233">
        <v>63.302</v>
      </c>
      <c r="D161" s="359">
        <v>61.42</v>
      </c>
      <c r="E161" s="359">
        <v>67.534999999999997</v>
      </c>
      <c r="F161" s="359">
        <v>68</v>
      </c>
      <c r="G161" s="359">
        <v>68</v>
      </c>
      <c r="H161" s="359">
        <v>68.400000000000006</v>
      </c>
      <c r="I161" s="359">
        <v>68.900000000000006</v>
      </c>
    </row>
    <row r="162" spans="1:9" ht="18.75">
      <c r="A162" s="45" t="s">
        <v>193</v>
      </c>
      <c r="B162" s="77" t="s">
        <v>9</v>
      </c>
      <c r="C162" s="233"/>
      <c r="D162" s="360"/>
      <c r="E162" s="360"/>
      <c r="F162" s="360"/>
      <c r="G162" s="360"/>
      <c r="H162" s="360"/>
      <c r="I162" s="360"/>
    </row>
    <row r="163" spans="1:9" ht="36.6" customHeight="1">
      <c r="A163" s="190" t="s">
        <v>188</v>
      </c>
      <c r="B163" s="77" t="s">
        <v>9</v>
      </c>
      <c r="C163" s="233">
        <v>0.71199999999999997</v>
      </c>
      <c r="D163" s="359">
        <v>1.1399999999999999</v>
      </c>
      <c r="E163" s="359">
        <v>0.755</v>
      </c>
      <c r="F163" s="359">
        <v>0.79900000000000004</v>
      </c>
      <c r="G163" s="359">
        <v>0.79900000000000004</v>
      </c>
      <c r="H163" s="359">
        <v>0.8</v>
      </c>
      <c r="I163" s="359">
        <v>0.8</v>
      </c>
    </row>
    <row r="164" spans="1:9" ht="31.5">
      <c r="A164" s="183" t="s">
        <v>205</v>
      </c>
      <c r="B164" s="77" t="s">
        <v>9</v>
      </c>
      <c r="C164" s="233">
        <v>0.64100000000000001</v>
      </c>
      <c r="D164" s="233">
        <v>0.64100000000000001</v>
      </c>
      <c r="E164" s="233">
        <v>0.64100000000000001</v>
      </c>
      <c r="F164" s="233">
        <v>0.64100000000000001</v>
      </c>
      <c r="G164" s="233">
        <v>0.64100000000000001</v>
      </c>
      <c r="H164" s="233">
        <v>0.64100000000000001</v>
      </c>
      <c r="I164" s="233">
        <v>0.64100000000000001</v>
      </c>
    </row>
    <row r="165" spans="1:9" ht="18.75">
      <c r="A165" s="183" t="s">
        <v>202</v>
      </c>
      <c r="B165" s="77" t="s">
        <v>9</v>
      </c>
      <c r="C165" s="233">
        <v>78.3</v>
      </c>
      <c r="D165" s="233">
        <v>78.3</v>
      </c>
      <c r="E165" s="233">
        <v>78.3</v>
      </c>
      <c r="F165" s="233">
        <v>78.3</v>
      </c>
      <c r="G165" s="233">
        <v>78.3</v>
      </c>
      <c r="H165" s="233">
        <v>78.3</v>
      </c>
      <c r="I165" s="233">
        <v>78.3</v>
      </c>
    </row>
    <row r="166" spans="1:9" s="186" customFormat="1" ht="33.75" customHeight="1">
      <c r="A166" s="190" t="s">
        <v>189</v>
      </c>
      <c r="B166" s="77" t="s">
        <v>9</v>
      </c>
      <c r="C166" s="233">
        <v>1.111</v>
      </c>
      <c r="D166" s="233">
        <v>1.0369999999999999</v>
      </c>
      <c r="E166" s="233">
        <v>0.4</v>
      </c>
      <c r="F166" s="233">
        <v>0.4</v>
      </c>
      <c r="G166" s="234">
        <v>0.4</v>
      </c>
      <c r="H166" s="233">
        <v>0.4</v>
      </c>
      <c r="I166" s="234">
        <v>0.4</v>
      </c>
    </row>
    <row r="167" spans="1:9" ht="18.75">
      <c r="A167" s="183" t="s">
        <v>206</v>
      </c>
      <c r="B167" s="77" t="s">
        <v>9</v>
      </c>
      <c r="C167" s="233">
        <v>47.7</v>
      </c>
      <c r="D167" s="233">
        <v>47.7</v>
      </c>
      <c r="E167" s="233">
        <v>47.7</v>
      </c>
      <c r="F167" s="233">
        <v>47.7</v>
      </c>
      <c r="G167" s="233">
        <v>47.7</v>
      </c>
      <c r="H167" s="233">
        <v>47.7</v>
      </c>
      <c r="I167" s="233">
        <v>47.7</v>
      </c>
    </row>
    <row r="168" spans="1:9" ht="18.75">
      <c r="A168" s="45" t="s">
        <v>199</v>
      </c>
      <c r="B168" s="77"/>
      <c r="C168" s="233"/>
      <c r="D168" s="233"/>
      <c r="E168" s="233"/>
      <c r="F168" s="233"/>
      <c r="G168" s="234"/>
      <c r="H168" s="233"/>
      <c r="I168" s="234"/>
    </row>
    <row r="169" spans="1:9" ht="18.75">
      <c r="A169" s="182" t="s">
        <v>190</v>
      </c>
      <c r="B169" s="77" t="s">
        <v>9</v>
      </c>
      <c r="C169" s="341">
        <v>1.506</v>
      </c>
      <c r="D169" s="341">
        <v>0.28499999999999998</v>
      </c>
      <c r="E169" s="341">
        <v>0</v>
      </c>
      <c r="F169" s="341">
        <v>0</v>
      </c>
      <c r="G169" s="341">
        <v>0</v>
      </c>
      <c r="H169" s="341">
        <v>0</v>
      </c>
      <c r="I169" s="341">
        <v>0</v>
      </c>
    </row>
    <row r="170" spans="1:9" ht="31.5">
      <c r="A170" s="184" t="s">
        <v>191</v>
      </c>
      <c r="B170" s="185" t="s">
        <v>9</v>
      </c>
      <c r="C170" s="361">
        <v>0.10299999999999999</v>
      </c>
      <c r="D170" s="361">
        <v>0.99199999999999999</v>
      </c>
      <c r="E170" s="361">
        <v>0.56000000000000005</v>
      </c>
      <c r="F170" s="361">
        <v>0.6</v>
      </c>
      <c r="G170" s="361">
        <v>0.6</v>
      </c>
      <c r="H170" s="361">
        <v>0.6</v>
      </c>
      <c r="I170" s="361">
        <v>0.6</v>
      </c>
    </row>
    <row r="171" spans="1:9">
      <c r="F171" s="362"/>
      <c r="G171" s="362"/>
      <c r="H171" s="362"/>
      <c r="I171" s="362"/>
    </row>
  </sheetData>
  <mergeCells count="17">
    <mergeCell ref="A158:I158"/>
    <mergeCell ref="A80:I80"/>
    <mergeCell ref="H1:I1"/>
    <mergeCell ref="H2:I2"/>
    <mergeCell ref="D6:D8"/>
    <mergeCell ref="A1:G1"/>
    <mergeCell ref="A9:I9"/>
    <mergeCell ref="A27:I27"/>
    <mergeCell ref="C6:C8"/>
    <mergeCell ref="E6:E8"/>
    <mergeCell ref="A4:I4"/>
    <mergeCell ref="H7:H8"/>
    <mergeCell ref="I7:I8"/>
    <mergeCell ref="F6:I6"/>
    <mergeCell ref="A6:A8"/>
    <mergeCell ref="B6:B8"/>
    <mergeCell ref="F7:G7"/>
  </mergeCells>
  <phoneticPr fontId="15" type="noConversion"/>
  <printOptions horizontalCentered="1"/>
  <pageMargins left="0.39370078740157483" right="0.39370078740157483" top="0.19685039370078741" bottom="0.19685039370078741" header="0" footer="0"/>
  <pageSetup paperSize="9" scale="53" fitToHeight="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AN121"/>
  <sheetViews>
    <sheetView view="pageBreakPreview" zoomScale="75" zoomScaleNormal="75" workbookViewId="0">
      <pane xSplit="1" ySplit="7" topLeftCell="M8" activePane="bottomRight" state="frozenSplit"/>
      <selection activeCell="I5" sqref="I5:N5"/>
      <selection pane="topRight"/>
      <selection pane="bottomLeft" activeCell="A98" sqref="A98"/>
      <selection pane="bottomRight" activeCell="T12" sqref="T12"/>
    </sheetView>
  </sheetViews>
  <sheetFormatPr defaultRowHeight="12.75"/>
  <cols>
    <col min="1" max="1" width="34.5703125" style="50" customWidth="1"/>
    <col min="2" max="2" width="20.140625" style="50" customWidth="1"/>
    <col min="3" max="14" width="9.7109375" style="50" customWidth="1"/>
    <col min="15" max="16" width="9.140625" style="50"/>
    <col min="17" max="17" width="10.28515625" style="50" customWidth="1"/>
    <col min="18" max="18" width="9" style="50" customWidth="1"/>
    <col min="19" max="20" width="9.28515625" style="50" customWidth="1"/>
    <col min="21" max="27" width="9.7109375" style="50" customWidth="1"/>
    <col min="28" max="28" width="10.85546875" style="50" customWidth="1"/>
    <col min="29" max="29" width="9.140625" style="50"/>
    <col min="30" max="32" width="9.7109375" style="50" customWidth="1"/>
    <col min="33" max="16384" width="9.140625" style="50"/>
  </cols>
  <sheetData>
    <row r="1" spans="1:40" ht="27" customHeight="1"/>
    <row r="2" spans="1:40" ht="15.75" customHeight="1">
      <c r="C2" s="427" t="s">
        <v>106</v>
      </c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8" t="s">
        <v>81</v>
      </c>
      <c r="R2" s="429"/>
      <c r="S2" s="429"/>
      <c r="T2" s="429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</row>
    <row r="4" spans="1:40" customFormat="1" ht="15.75" customHeight="1">
      <c r="A4" s="217"/>
      <c r="B4" s="430" t="s">
        <v>210</v>
      </c>
      <c r="C4" s="419" t="s">
        <v>3</v>
      </c>
      <c r="D4" s="420"/>
      <c r="E4" s="420"/>
      <c r="F4" s="420"/>
      <c r="G4" s="420"/>
      <c r="H4" s="421"/>
      <c r="I4" s="419" t="s">
        <v>76</v>
      </c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1"/>
      <c r="U4" s="419" t="s">
        <v>77</v>
      </c>
      <c r="V4" s="420"/>
      <c r="W4" s="420"/>
      <c r="X4" s="420"/>
      <c r="Y4" s="420"/>
      <c r="Z4" s="420"/>
      <c r="AA4" s="420"/>
      <c r="AB4" s="420"/>
      <c r="AC4" s="420"/>
      <c r="AD4" s="420"/>
      <c r="AE4" s="420"/>
      <c r="AF4" s="420"/>
      <c r="AG4" s="420"/>
      <c r="AH4" s="420"/>
      <c r="AI4" s="420"/>
      <c r="AJ4" s="420"/>
      <c r="AK4" s="420"/>
      <c r="AL4" s="421"/>
      <c r="AM4" s="3"/>
      <c r="AN4" s="3"/>
    </row>
    <row r="5" spans="1:40" customFormat="1" ht="58.5" customHeight="1">
      <c r="A5" s="218"/>
      <c r="B5" s="431"/>
      <c r="C5" s="422" t="s">
        <v>79</v>
      </c>
      <c r="D5" s="423"/>
      <c r="E5" s="423"/>
      <c r="F5" s="423"/>
      <c r="G5" s="423"/>
      <c r="H5" s="424"/>
      <c r="I5" s="422" t="s">
        <v>726</v>
      </c>
      <c r="J5" s="423"/>
      <c r="K5" s="423"/>
      <c r="L5" s="423"/>
      <c r="M5" s="423"/>
      <c r="N5" s="424"/>
      <c r="O5" s="422" t="s">
        <v>89</v>
      </c>
      <c r="P5" s="423"/>
      <c r="Q5" s="423"/>
      <c r="R5" s="423"/>
      <c r="S5" s="423"/>
      <c r="T5" s="424"/>
      <c r="U5" s="422" t="s">
        <v>725</v>
      </c>
      <c r="V5" s="423"/>
      <c r="W5" s="423"/>
      <c r="X5" s="423"/>
      <c r="Y5" s="423"/>
      <c r="Z5" s="424"/>
      <c r="AA5" s="422" t="s">
        <v>91</v>
      </c>
      <c r="AB5" s="423"/>
      <c r="AC5" s="423"/>
      <c r="AD5" s="423"/>
      <c r="AE5" s="423"/>
      <c r="AF5" s="424"/>
      <c r="AG5" s="422" t="s">
        <v>78</v>
      </c>
      <c r="AH5" s="423"/>
      <c r="AI5" s="423"/>
      <c r="AJ5" s="423"/>
      <c r="AK5" s="423"/>
      <c r="AL5" s="424"/>
      <c r="AM5" s="3"/>
    </row>
    <row r="6" spans="1:40" customFormat="1" ht="15.75" customHeight="1">
      <c r="A6" s="218"/>
      <c r="B6" s="431"/>
      <c r="C6" s="425" t="s">
        <v>696</v>
      </c>
      <c r="D6" s="425" t="s">
        <v>251</v>
      </c>
      <c r="E6" s="425" t="s">
        <v>250</v>
      </c>
      <c r="F6" s="422" t="s">
        <v>248</v>
      </c>
      <c r="G6" s="423"/>
      <c r="H6" s="424"/>
      <c r="I6" s="425" t="str">
        <f>C6</f>
        <v>Факт 
2020 г.</v>
      </c>
      <c r="J6" s="425" t="str">
        <f>D6</f>
        <v>Факт 
2021 г.</v>
      </c>
      <c r="K6" s="425" t="str">
        <f>E6</f>
        <v>Оценка 
2022 г.</v>
      </c>
      <c r="L6" s="422" t="str">
        <f>F6</f>
        <v>Прогноз на 2023-2025 гг.</v>
      </c>
      <c r="M6" s="423"/>
      <c r="N6" s="424"/>
      <c r="O6" s="425" t="str">
        <f>C6</f>
        <v>Факт 
2020 г.</v>
      </c>
      <c r="P6" s="425" t="str">
        <f>D6</f>
        <v>Факт 
2021 г.</v>
      </c>
      <c r="Q6" s="425" t="str">
        <f>E6</f>
        <v>Оценка 
2022 г.</v>
      </c>
      <c r="R6" s="422" t="str">
        <f>F6</f>
        <v>Прогноз на 2023-2025 гг.</v>
      </c>
      <c r="S6" s="423"/>
      <c r="T6" s="424"/>
      <c r="U6" s="425" t="str">
        <f>C6</f>
        <v>Факт 
2020 г.</v>
      </c>
      <c r="V6" s="425" t="str">
        <f>D6</f>
        <v>Факт 
2021 г.</v>
      </c>
      <c r="W6" s="425" t="str">
        <f>E6</f>
        <v>Оценка 
2022 г.</v>
      </c>
      <c r="X6" s="422" t="str">
        <f>F6</f>
        <v>Прогноз на 2023-2025 гг.</v>
      </c>
      <c r="Y6" s="423"/>
      <c r="Z6" s="424"/>
      <c r="AA6" s="425" t="str">
        <f>C6</f>
        <v>Факт 
2020 г.</v>
      </c>
      <c r="AB6" s="425" t="str">
        <f>D6</f>
        <v>Факт 
2021 г.</v>
      </c>
      <c r="AC6" s="425" t="str">
        <f>E6</f>
        <v>Оценка 
2022 г.</v>
      </c>
      <c r="AD6" s="422" t="str">
        <f>F6</f>
        <v>Прогноз на 2023-2025 гг.</v>
      </c>
      <c r="AE6" s="423"/>
      <c r="AF6" s="424"/>
      <c r="AG6" s="425" t="str">
        <f>C6</f>
        <v>Факт 
2020 г.</v>
      </c>
      <c r="AH6" s="425" t="str">
        <f>D6</f>
        <v>Факт 
2021 г.</v>
      </c>
      <c r="AI6" s="425" t="str">
        <f>E6</f>
        <v>Оценка 
2022 г.</v>
      </c>
      <c r="AJ6" s="422" t="str">
        <f>F6</f>
        <v>Прогноз на 2023-2025 гг.</v>
      </c>
      <c r="AK6" s="423"/>
      <c r="AL6" s="424"/>
      <c r="AM6" s="3"/>
      <c r="AN6" s="3"/>
    </row>
    <row r="7" spans="1:40" customFormat="1" ht="15.75">
      <c r="A7" s="219"/>
      <c r="B7" s="432"/>
      <c r="C7" s="426"/>
      <c r="D7" s="426"/>
      <c r="E7" s="426"/>
      <c r="F7" s="220" t="s">
        <v>691</v>
      </c>
      <c r="G7" s="220" t="s">
        <v>697</v>
      </c>
      <c r="H7" s="220" t="s">
        <v>249</v>
      </c>
      <c r="I7" s="426"/>
      <c r="J7" s="426"/>
      <c r="K7" s="426"/>
      <c r="L7" s="220" t="str">
        <f>F7</f>
        <v>2023 г.</v>
      </c>
      <c r="M7" s="220" t="str">
        <f>G7</f>
        <v>2024 г.</v>
      </c>
      <c r="N7" s="220" t="str">
        <f>H7</f>
        <v>2025 г.</v>
      </c>
      <c r="O7" s="426"/>
      <c r="P7" s="426"/>
      <c r="Q7" s="426"/>
      <c r="R7" s="220" t="str">
        <f>F7</f>
        <v>2023 г.</v>
      </c>
      <c r="S7" s="220" t="str">
        <f>G7</f>
        <v>2024 г.</v>
      </c>
      <c r="T7" s="220" t="str">
        <f>H7</f>
        <v>2025 г.</v>
      </c>
      <c r="U7" s="426"/>
      <c r="V7" s="426"/>
      <c r="W7" s="426"/>
      <c r="X7" s="220" t="str">
        <f>F7</f>
        <v>2023 г.</v>
      </c>
      <c r="Y7" s="220" t="str">
        <f>G7</f>
        <v>2024 г.</v>
      </c>
      <c r="Z7" s="220" t="str">
        <f>H7</f>
        <v>2025 г.</v>
      </c>
      <c r="AA7" s="426"/>
      <c r="AB7" s="426"/>
      <c r="AC7" s="426"/>
      <c r="AD7" s="220" t="str">
        <f>F7</f>
        <v>2023 г.</v>
      </c>
      <c r="AE7" s="220" t="str">
        <f>G7</f>
        <v>2024 г.</v>
      </c>
      <c r="AF7" s="220" t="str">
        <f>H7</f>
        <v>2025 г.</v>
      </c>
      <c r="AG7" s="426"/>
      <c r="AH7" s="426"/>
      <c r="AI7" s="426"/>
      <c r="AJ7" s="220" t="str">
        <f>F7</f>
        <v>2023 г.</v>
      </c>
      <c r="AK7" s="220" t="str">
        <f>G7</f>
        <v>2024 г.</v>
      </c>
      <c r="AL7" s="220" t="s">
        <v>688</v>
      </c>
      <c r="AM7" s="3"/>
      <c r="AN7" s="3"/>
    </row>
    <row r="8" spans="1:40" ht="37.5" customHeight="1">
      <c r="A8" s="240" t="s">
        <v>606</v>
      </c>
      <c r="B8" s="192"/>
      <c r="C8" s="241"/>
      <c r="D8" s="241"/>
      <c r="E8" s="241"/>
      <c r="F8" s="242"/>
      <c r="G8" s="242"/>
      <c r="H8" s="242"/>
      <c r="I8" s="241"/>
      <c r="J8" s="241"/>
      <c r="K8" s="241"/>
      <c r="L8" s="242"/>
      <c r="M8" s="242"/>
      <c r="N8" s="242"/>
      <c r="O8" s="241"/>
      <c r="P8" s="241"/>
      <c r="Q8" s="241"/>
      <c r="R8" s="242"/>
      <c r="S8" s="242"/>
      <c r="T8" s="242"/>
      <c r="U8" s="241"/>
      <c r="V8" s="241"/>
      <c r="W8" s="241"/>
      <c r="X8" s="242"/>
      <c r="Y8" s="242"/>
      <c r="Z8" s="242"/>
      <c r="AA8" s="241"/>
      <c r="AB8" s="241"/>
      <c r="AC8" s="241"/>
      <c r="AD8" s="242"/>
      <c r="AE8" s="242"/>
      <c r="AF8" s="242"/>
      <c r="AG8" s="243"/>
      <c r="AH8" s="243"/>
      <c r="AI8" s="243"/>
      <c r="AJ8" s="243"/>
      <c r="AK8" s="243"/>
      <c r="AL8" s="243"/>
      <c r="AM8" s="239"/>
      <c r="AN8" s="239"/>
    </row>
    <row r="9" spans="1:40" s="249" customFormat="1" ht="28.5" customHeight="1">
      <c r="A9" s="244" t="s">
        <v>607</v>
      </c>
      <c r="B9" s="245"/>
      <c r="C9" s="246">
        <f t="shared" ref="C9:H9" si="0">C11</f>
        <v>312.5</v>
      </c>
      <c r="D9" s="246">
        <f t="shared" si="0"/>
        <v>452.5</v>
      </c>
      <c r="E9" s="246">
        <f t="shared" si="0"/>
        <v>500</v>
      </c>
      <c r="F9" s="246">
        <f t="shared" si="0"/>
        <v>500</v>
      </c>
      <c r="G9" s="246">
        <f t="shared" si="0"/>
        <v>510</v>
      </c>
      <c r="H9" s="246">
        <f t="shared" si="0"/>
        <v>520</v>
      </c>
      <c r="I9" s="246">
        <f t="shared" ref="I9:P9" si="1">I11</f>
        <v>312.5</v>
      </c>
      <c r="J9" s="246">
        <f t="shared" si="1"/>
        <v>452.5</v>
      </c>
      <c r="K9" s="246">
        <f t="shared" si="1"/>
        <v>500</v>
      </c>
      <c r="L9" s="246">
        <f t="shared" si="1"/>
        <v>500</v>
      </c>
      <c r="M9" s="246">
        <f t="shared" si="1"/>
        <v>510</v>
      </c>
      <c r="N9" s="246">
        <f t="shared" si="1"/>
        <v>520</v>
      </c>
      <c r="O9" s="246">
        <f t="shared" si="1"/>
        <v>16.100000000000001</v>
      </c>
      <c r="P9" s="246">
        <f t="shared" si="1"/>
        <v>103</v>
      </c>
      <c r="Q9" s="246">
        <f>Q11</f>
        <v>80</v>
      </c>
      <c r="R9" s="246">
        <f>R11</f>
        <v>80</v>
      </c>
      <c r="S9" s="246">
        <f>S11</f>
        <v>80</v>
      </c>
      <c r="T9" s="246">
        <f t="shared" ref="T9:AL9" si="2">T11</f>
        <v>80</v>
      </c>
      <c r="U9" s="246">
        <f>U11</f>
        <v>85</v>
      </c>
      <c r="V9" s="246">
        <f>V11</f>
        <v>86</v>
      </c>
      <c r="W9" s="246">
        <f t="shared" si="2"/>
        <v>88</v>
      </c>
      <c r="X9" s="246">
        <f t="shared" si="2"/>
        <v>88</v>
      </c>
      <c r="Y9" s="246">
        <f t="shared" si="2"/>
        <v>88</v>
      </c>
      <c r="Z9" s="246">
        <f t="shared" si="2"/>
        <v>88</v>
      </c>
      <c r="AA9" s="246">
        <f t="shared" si="2"/>
        <v>86800</v>
      </c>
      <c r="AB9" s="246">
        <f t="shared" si="2"/>
        <v>85550</v>
      </c>
      <c r="AC9" s="246">
        <f t="shared" si="2"/>
        <v>85500</v>
      </c>
      <c r="AD9" s="246">
        <f t="shared" si="2"/>
        <v>85500</v>
      </c>
      <c r="AE9" s="246">
        <f t="shared" si="2"/>
        <v>86000</v>
      </c>
      <c r="AF9" s="246">
        <f t="shared" si="2"/>
        <v>86000</v>
      </c>
      <c r="AG9" s="247">
        <f t="shared" si="2"/>
        <v>88.536000000000001</v>
      </c>
      <c r="AH9" s="247">
        <f t="shared" si="2"/>
        <v>88.287599999999998</v>
      </c>
      <c r="AI9" s="247">
        <f t="shared" si="2"/>
        <v>90.287999999999997</v>
      </c>
      <c r="AJ9" s="247">
        <f t="shared" si="2"/>
        <v>90.287999999999997</v>
      </c>
      <c r="AK9" s="247">
        <f t="shared" si="2"/>
        <v>90.816000000000003</v>
      </c>
      <c r="AL9" s="247">
        <f t="shared" si="2"/>
        <v>90.816000000000003</v>
      </c>
      <c r="AM9" s="248"/>
      <c r="AN9" s="248"/>
    </row>
    <row r="10" spans="1:40" ht="15.75" customHeight="1">
      <c r="A10" s="155" t="s">
        <v>608</v>
      </c>
      <c r="B10" s="116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61"/>
      <c r="AH10" s="261"/>
      <c r="AI10" s="261"/>
      <c r="AJ10" s="261"/>
      <c r="AK10" s="261"/>
      <c r="AL10" s="261"/>
      <c r="AM10" s="239"/>
      <c r="AN10" s="239"/>
    </row>
    <row r="11" spans="1:40" ht="15.75">
      <c r="A11" s="47" t="s">
        <v>609</v>
      </c>
      <c r="B11" s="116" t="s">
        <v>610</v>
      </c>
      <c r="C11" s="363">
        <v>312.5</v>
      </c>
      <c r="D11" s="363">
        <v>452.5</v>
      </c>
      <c r="E11" s="363">
        <v>500</v>
      </c>
      <c r="F11" s="363">
        <v>500</v>
      </c>
      <c r="G11" s="363">
        <v>510</v>
      </c>
      <c r="H11" s="363">
        <v>520</v>
      </c>
      <c r="I11" s="363">
        <v>312.5</v>
      </c>
      <c r="J11" s="363">
        <v>452.5</v>
      </c>
      <c r="K11" s="363">
        <v>500</v>
      </c>
      <c r="L11" s="363">
        <v>500</v>
      </c>
      <c r="M11" s="363">
        <v>510</v>
      </c>
      <c r="N11" s="363">
        <v>520</v>
      </c>
      <c r="O11" s="363">
        <v>16.100000000000001</v>
      </c>
      <c r="P11" s="363">
        <v>103</v>
      </c>
      <c r="Q11" s="363">
        <v>80</v>
      </c>
      <c r="R11" s="363">
        <v>80</v>
      </c>
      <c r="S11" s="363">
        <v>80</v>
      </c>
      <c r="T11" s="363">
        <v>80</v>
      </c>
      <c r="U11" s="259">
        <v>85</v>
      </c>
      <c r="V11" s="259">
        <v>86</v>
      </c>
      <c r="W11" s="259">
        <v>88</v>
      </c>
      <c r="X11" s="259">
        <v>88</v>
      </c>
      <c r="Y11" s="259">
        <v>88</v>
      </c>
      <c r="Z11" s="259">
        <v>88</v>
      </c>
      <c r="AA11" s="259">
        <v>86800</v>
      </c>
      <c r="AB11" s="259">
        <v>85550</v>
      </c>
      <c r="AC11" s="259">
        <v>85500</v>
      </c>
      <c r="AD11" s="259">
        <v>85500</v>
      </c>
      <c r="AE11" s="259">
        <v>86000</v>
      </c>
      <c r="AF11" s="259">
        <v>86000</v>
      </c>
      <c r="AG11" s="264">
        <f t="shared" ref="AG11:AL11" si="3">U11*AA11*12/1000000</f>
        <v>88.536000000000001</v>
      </c>
      <c r="AH11" s="264">
        <f t="shared" si="3"/>
        <v>88.287599999999998</v>
      </c>
      <c r="AI11" s="264">
        <f t="shared" si="3"/>
        <v>90.287999999999997</v>
      </c>
      <c r="AJ11" s="264">
        <f t="shared" si="3"/>
        <v>90.287999999999997</v>
      </c>
      <c r="AK11" s="264">
        <f t="shared" si="3"/>
        <v>90.816000000000003</v>
      </c>
      <c r="AL11" s="264">
        <f t="shared" si="3"/>
        <v>90.816000000000003</v>
      </c>
      <c r="AM11" s="239"/>
      <c r="AN11" s="239"/>
    </row>
    <row r="12" spans="1:40" ht="15.75">
      <c r="A12" s="118"/>
      <c r="B12" s="251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3"/>
      <c r="AH12" s="253"/>
      <c r="AI12" s="253"/>
      <c r="AJ12" s="253"/>
      <c r="AK12" s="253"/>
      <c r="AL12" s="253"/>
      <c r="AM12" s="239"/>
      <c r="AN12" s="239"/>
    </row>
    <row r="13" spans="1:40" ht="31.5" hidden="1" customHeight="1">
      <c r="A13" s="254" t="s">
        <v>611</v>
      </c>
      <c r="B13" s="255"/>
      <c r="C13" s="256">
        <f t="shared" ref="C13:H13" si="4">C15</f>
        <v>0</v>
      </c>
      <c r="D13" s="256">
        <f t="shared" si="4"/>
        <v>0</v>
      </c>
      <c r="E13" s="256">
        <f t="shared" si="4"/>
        <v>0</v>
      </c>
      <c r="F13" s="256">
        <f t="shared" si="4"/>
        <v>0</v>
      </c>
      <c r="G13" s="256">
        <f t="shared" si="4"/>
        <v>0</v>
      </c>
      <c r="H13" s="256">
        <f t="shared" si="4"/>
        <v>0</v>
      </c>
      <c r="I13" s="256">
        <f t="shared" ref="I13:P13" si="5">I15</f>
        <v>0</v>
      </c>
      <c r="J13" s="256">
        <f t="shared" si="5"/>
        <v>0</v>
      </c>
      <c r="K13" s="256">
        <f t="shared" si="5"/>
        <v>0</v>
      </c>
      <c r="L13" s="256">
        <f t="shared" si="5"/>
        <v>0</v>
      </c>
      <c r="M13" s="256">
        <f t="shared" si="5"/>
        <v>0</v>
      </c>
      <c r="N13" s="256">
        <f t="shared" si="5"/>
        <v>0</v>
      </c>
      <c r="O13" s="256">
        <f t="shared" si="5"/>
        <v>0</v>
      </c>
      <c r="P13" s="256">
        <f t="shared" si="5"/>
        <v>0</v>
      </c>
      <c r="Q13" s="256">
        <f>Q15</f>
        <v>0</v>
      </c>
      <c r="R13" s="256">
        <f>R15</f>
        <v>0</v>
      </c>
      <c r="S13" s="256">
        <f>S15</f>
        <v>0</v>
      </c>
      <c r="T13" s="256">
        <f t="shared" ref="T13:AL13" si="6">T15</f>
        <v>0</v>
      </c>
      <c r="U13" s="256">
        <f>U15</f>
        <v>0</v>
      </c>
      <c r="V13" s="256">
        <f>V15</f>
        <v>0</v>
      </c>
      <c r="W13" s="256">
        <f t="shared" si="6"/>
        <v>0</v>
      </c>
      <c r="X13" s="256">
        <f t="shared" si="6"/>
        <v>0</v>
      </c>
      <c r="Y13" s="256">
        <f t="shared" si="6"/>
        <v>0</v>
      </c>
      <c r="Z13" s="256">
        <f t="shared" si="6"/>
        <v>0</v>
      </c>
      <c r="AA13" s="257">
        <f t="shared" si="6"/>
        <v>0</v>
      </c>
      <c r="AB13" s="257">
        <f t="shared" si="6"/>
        <v>0</v>
      </c>
      <c r="AC13" s="257">
        <f t="shared" si="6"/>
        <v>0</v>
      </c>
      <c r="AD13" s="257">
        <f t="shared" si="6"/>
        <v>0</v>
      </c>
      <c r="AE13" s="257">
        <f t="shared" si="6"/>
        <v>0</v>
      </c>
      <c r="AF13" s="257">
        <f t="shared" si="6"/>
        <v>0</v>
      </c>
      <c r="AG13" s="258">
        <f t="shared" si="6"/>
        <v>0</v>
      </c>
      <c r="AH13" s="258">
        <f t="shared" si="6"/>
        <v>0</v>
      </c>
      <c r="AI13" s="258">
        <f t="shared" si="6"/>
        <v>0</v>
      </c>
      <c r="AJ13" s="258">
        <f t="shared" si="6"/>
        <v>0</v>
      </c>
      <c r="AK13" s="258">
        <f t="shared" si="6"/>
        <v>0</v>
      </c>
      <c r="AL13" s="258">
        <f t="shared" si="6"/>
        <v>0</v>
      </c>
      <c r="AM13" s="239"/>
      <c r="AN13" s="239"/>
    </row>
    <row r="14" spans="1:40" ht="15.75" hidden="1" customHeight="1">
      <c r="A14" s="116" t="s">
        <v>30</v>
      </c>
      <c r="B14" s="116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60"/>
      <c r="AB14" s="260"/>
      <c r="AC14" s="260"/>
      <c r="AD14" s="260"/>
      <c r="AE14" s="260"/>
      <c r="AF14" s="260"/>
      <c r="AG14" s="261"/>
      <c r="AH14" s="261"/>
      <c r="AI14" s="261"/>
      <c r="AJ14" s="261"/>
      <c r="AK14" s="261"/>
      <c r="AL14" s="261"/>
      <c r="AM14" s="239"/>
      <c r="AN14" s="239"/>
    </row>
    <row r="15" spans="1:40" ht="51.75" hidden="1" customHeight="1">
      <c r="A15" s="119" t="s">
        <v>612</v>
      </c>
      <c r="B15" s="193"/>
      <c r="C15" s="262">
        <f t="shared" ref="C15:H15" si="7">C17+C18</f>
        <v>0</v>
      </c>
      <c r="D15" s="262">
        <f t="shared" si="7"/>
        <v>0</v>
      </c>
      <c r="E15" s="262">
        <f t="shared" si="7"/>
        <v>0</v>
      </c>
      <c r="F15" s="262">
        <f t="shared" si="7"/>
        <v>0</v>
      </c>
      <c r="G15" s="262">
        <f t="shared" si="7"/>
        <v>0</v>
      </c>
      <c r="H15" s="262">
        <f t="shared" si="7"/>
        <v>0</v>
      </c>
      <c r="I15" s="262">
        <f t="shared" ref="I15:P15" si="8">I17+I18</f>
        <v>0</v>
      </c>
      <c r="J15" s="262">
        <f t="shared" si="8"/>
        <v>0</v>
      </c>
      <c r="K15" s="262">
        <f t="shared" si="8"/>
        <v>0</v>
      </c>
      <c r="L15" s="262">
        <f t="shared" si="8"/>
        <v>0</v>
      </c>
      <c r="M15" s="262">
        <f t="shared" si="8"/>
        <v>0</v>
      </c>
      <c r="N15" s="262">
        <f t="shared" si="8"/>
        <v>0</v>
      </c>
      <c r="O15" s="262">
        <f t="shared" si="8"/>
        <v>0</v>
      </c>
      <c r="P15" s="262">
        <f t="shared" si="8"/>
        <v>0</v>
      </c>
      <c r="Q15" s="262">
        <f>Q17+Q18</f>
        <v>0</v>
      </c>
      <c r="R15" s="262">
        <f>R17+R18</f>
        <v>0</v>
      </c>
      <c r="S15" s="262">
        <f>S17+S18</f>
        <v>0</v>
      </c>
      <c r="T15" s="262">
        <f t="shared" ref="T15:Z15" si="9">T17+T18</f>
        <v>0</v>
      </c>
      <c r="U15" s="262">
        <f>U17+U18</f>
        <v>0</v>
      </c>
      <c r="V15" s="262">
        <f>V17+V18</f>
        <v>0</v>
      </c>
      <c r="W15" s="262">
        <f t="shared" si="9"/>
        <v>0</v>
      </c>
      <c r="X15" s="262">
        <f t="shared" si="9"/>
        <v>0</v>
      </c>
      <c r="Y15" s="262">
        <f t="shared" si="9"/>
        <v>0</v>
      </c>
      <c r="Z15" s="262">
        <f t="shared" si="9"/>
        <v>0</v>
      </c>
      <c r="AA15" s="263">
        <v>0</v>
      </c>
      <c r="AB15" s="263">
        <v>0</v>
      </c>
      <c r="AC15" s="263">
        <f>AC18</f>
        <v>0</v>
      </c>
      <c r="AD15" s="263">
        <f>AD18</f>
        <v>0</v>
      </c>
      <c r="AE15" s="263">
        <f>AE18</f>
        <v>0</v>
      </c>
      <c r="AF15" s="263">
        <f>AF18</f>
        <v>0</v>
      </c>
      <c r="AG15" s="264">
        <f t="shared" ref="AG15:AL15" si="10">AG17+AG18</f>
        <v>0</v>
      </c>
      <c r="AH15" s="264">
        <f t="shared" si="10"/>
        <v>0</v>
      </c>
      <c r="AI15" s="264">
        <f t="shared" si="10"/>
        <v>0</v>
      </c>
      <c r="AJ15" s="264">
        <f t="shared" si="10"/>
        <v>0</v>
      </c>
      <c r="AK15" s="264">
        <f t="shared" si="10"/>
        <v>0</v>
      </c>
      <c r="AL15" s="264">
        <f t="shared" si="10"/>
        <v>0</v>
      </c>
      <c r="AM15" s="239"/>
      <c r="AN15" s="239"/>
    </row>
    <row r="16" spans="1:40" ht="15.75" hidden="1" customHeight="1">
      <c r="A16" s="116" t="s">
        <v>608</v>
      </c>
      <c r="B16" s="116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60"/>
      <c r="AB16" s="260"/>
      <c r="AC16" s="260"/>
      <c r="AD16" s="260"/>
      <c r="AE16" s="260"/>
      <c r="AF16" s="260"/>
      <c r="AG16" s="261"/>
      <c r="AH16" s="261"/>
      <c r="AI16" s="261"/>
      <c r="AJ16" s="261"/>
      <c r="AK16" s="261"/>
      <c r="AL16" s="261"/>
      <c r="AM16" s="239"/>
      <c r="AN16" s="239"/>
    </row>
    <row r="17" spans="1:40" ht="15.75" hidden="1">
      <c r="A17" s="47" t="s">
        <v>613</v>
      </c>
      <c r="B17" s="116" t="s">
        <v>610</v>
      </c>
      <c r="C17" s="259">
        <v>0</v>
      </c>
      <c r="D17" s="259">
        <v>0</v>
      </c>
      <c r="E17" s="259">
        <v>0</v>
      </c>
      <c r="F17" s="259">
        <v>0</v>
      </c>
      <c r="G17" s="259">
        <v>0</v>
      </c>
      <c r="H17" s="259">
        <v>0</v>
      </c>
      <c r="I17" s="259">
        <v>0</v>
      </c>
      <c r="J17" s="259">
        <v>0</v>
      </c>
      <c r="K17" s="259">
        <v>0</v>
      </c>
      <c r="L17" s="259">
        <v>0</v>
      </c>
      <c r="M17" s="259">
        <v>0</v>
      </c>
      <c r="N17" s="259">
        <v>0</v>
      </c>
      <c r="O17" s="259">
        <v>0</v>
      </c>
      <c r="P17" s="259">
        <v>0</v>
      </c>
      <c r="Q17" s="259">
        <v>0</v>
      </c>
      <c r="R17" s="259">
        <v>0</v>
      </c>
      <c r="S17" s="259">
        <v>0</v>
      </c>
      <c r="T17" s="259">
        <v>0</v>
      </c>
      <c r="U17" s="259"/>
      <c r="V17" s="259"/>
      <c r="W17" s="259"/>
      <c r="X17" s="259"/>
      <c r="Y17" s="259"/>
      <c r="Z17" s="259"/>
      <c r="AA17" s="265">
        <v>0</v>
      </c>
      <c r="AB17" s="265">
        <v>0</v>
      </c>
      <c r="AC17" s="265">
        <v>0</v>
      </c>
      <c r="AD17" s="265">
        <v>0</v>
      </c>
      <c r="AE17" s="265">
        <v>0</v>
      </c>
      <c r="AF17" s="265">
        <v>0</v>
      </c>
      <c r="AG17" s="264">
        <f t="shared" ref="AG17:AL18" si="11">U17*AA17*12/1000000</f>
        <v>0</v>
      </c>
      <c r="AH17" s="264">
        <f t="shared" si="11"/>
        <v>0</v>
      </c>
      <c r="AI17" s="264">
        <f t="shared" si="11"/>
        <v>0</v>
      </c>
      <c r="AJ17" s="264">
        <f t="shared" si="11"/>
        <v>0</v>
      </c>
      <c r="AK17" s="264">
        <f t="shared" si="11"/>
        <v>0</v>
      </c>
      <c r="AL17" s="264">
        <f t="shared" si="11"/>
        <v>0</v>
      </c>
      <c r="AM17" s="239"/>
      <c r="AN17" s="239"/>
    </row>
    <row r="18" spans="1:40" ht="15.75" hidden="1">
      <c r="A18" s="118" t="s">
        <v>614</v>
      </c>
      <c r="B18" s="251" t="s">
        <v>610</v>
      </c>
      <c r="C18" s="266">
        <v>0</v>
      </c>
      <c r="D18" s="266">
        <v>0</v>
      </c>
      <c r="E18" s="266">
        <v>0</v>
      </c>
      <c r="F18" s="266">
        <v>0</v>
      </c>
      <c r="G18" s="266">
        <v>0</v>
      </c>
      <c r="H18" s="266">
        <v>0</v>
      </c>
      <c r="I18" s="266">
        <v>0</v>
      </c>
      <c r="J18" s="266">
        <v>0</v>
      </c>
      <c r="K18" s="266">
        <v>0</v>
      </c>
      <c r="L18" s="266">
        <v>0</v>
      </c>
      <c r="M18" s="266">
        <v>0</v>
      </c>
      <c r="N18" s="266">
        <v>0</v>
      </c>
      <c r="O18" s="266">
        <v>0</v>
      </c>
      <c r="P18" s="266">
        <v>0</v>
      </c>
      <c r="Q18" s="266">
        <v>0</v>
      </c>
      <c r="R18" s="266">
        <v>0</v>
      </c>
      <c r="S18" s="266">
        <v>0</v>
      </c>
      <c r="T18" s="266">
        <v>0</v>
      </c>
      <c r="U18" s="266">
        <v>0</v>
      </c>
      <c r="V18" s="266">
        <v>0</v>
      </c>
      <c r="W18" s="266">
        <v>0</v>
      </c>
      <c r="X18" s="266">
        <v>0</v>
      </c>
      <c r="Y18" s="266">
        <v>0</v>
      </c>
      <c r="Z18" s="266">
        <v>0</v>
      </c>
      <c r="AA18" s="267">
        <v>0</v>
      </c>
      <c r="AB18" s="267">
        <v>0</v>
      </c>
      <c r="AC18" s="267">
        <v>0</v>
      </c>
      <c r="AD18" s="267">
        <v>0</v>
      </c>
      <c r="AE18" s="267">
        <v>0</v>
      </c>
      <c r="AF18" s="267">
        <v>0</v>
      </c>
      <c r="AG18" s="268">
        <f t="shared" si="11"/>
        <v>0</v>
      </c>
      <c r="AH18" s="268">
        <f t="shared" si="11"/>
        <v>0</v>
      </c>
      <c r="AI18" s="268">
        <f t="shared" si="11"/>
        <v>0</v>
      </c>
      <c r="AJ18" s="268">
        <f t="shared" si="11"/>
        <v>0</v>
      </c>
      <c r="AK18" s="268">
        <f t="shared" si="11"/>
        <v>0</v>
      </c>
      <c r="AL18" s="268">
        <f t="shared" si="11"/>
        <v>0</v>
      </c>
      <c r="AM18" s="239"/>
      <c r="AN18" s="239"/>
    </row>
    <row r="19" spans="1:40" ht="33.75" hidden="1" customHeight="1">
      <c r="A19" s="120" t="s">
        <v>615</v>
      </c>
      <c r="B19" s="11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70"/>
      <c r="AH19" s="270"/>
      <c r="AI19" s="270"/>
      <c r="AJ19" s="270"/>
      <c r="AK19" s="270"/>
      <c r="AL19" s="270"/>
      <c r="AM19" s="239"/>
      <c r="AN19" s="239"/>
    </row>
    <row r="20" spans="1:40" ht="15.75" hidden="1" customHeight="1">
      <c r="A20" s="155" t="s">
        <v>608</v>
      </c>
      <c r="B20" s="11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271"/>
      <c r="AH20" s="271"/>
      <c r="AI20" s="271"/>
      <c r="AJ20" s="271"/>
      <c r="AK20" s="271"/>
      <c r="AL20" s="271"/>
      <c r="AM20" s="239"/>
      <c r="AN20" s="239"/>
    </row>
    <row r="21" spans="1:40" ht="15.75" hidden="1">
      <c r="A21" s="47"/>
      <c r="B21" s="11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271"/>
      <c r="AH21" s="271"/>
      <c r="AI21" s="271"/>
      <c r="AJ21" s="271"/>
      <c r="AK21" s="271"/>
      <c r="AL21" s="271"/>
      <c r="AM21" s="239"/>
      <c r="AN21" s="239"/>
    </row>
    <row r="22" spans="1:40" ht="15.75" hidden="1">
      <c r="A22" s="47"/>
      <c r="B22" s="11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271"/>
      <c r="AH22" s="271"/>
      <c r="AI22" s="271"/>
      <c r="AJ22" s="271"/>
      <c r="AK22" s="271"/>
      <c r="AL22" s="271"/>
      <c r="AM22" s="239"/>
      <c r="AN22" s="239"/>
    </row>
    <row r="23" spans="1:40" ht="48.75" hidden="1" customHeight="1">
      <c r="A23" s="272" t="s">
        <v>616</v>
      </c>
      <c r="B23" s="193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271"/>
      <c r="AH23" s="271"/>
      <c r="AI23" s="271"/>
      <c r="AJ23" s="271"/>
      <c r="AK23" s="271"/>
      <c r="AL23" s="271"/>
      <c r="AM23" s="239"/>
      <c r="AN23" s="239"/>
    </row>
    <row r="24" spans="1:40" ht="15.75" hidden="1" customHeight="1">
      <c r="A24" s="155" t="s">
        <v>608</v>
      </c>
      <c r="B24" s="11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271"/>
      <c r="AH24" s="271"/>
      <c r="AI24" s="271"/>
      <c r="AJ24" s="271"/>
      <c r="AK24" s="271"/>
      <c r="AL24" s="271"/>
      <c r="AM24" s="239"/>
      <c r="AN24" s="239"/>
    </row>
    <row r="25" spans="1:40" ht="15.75" hidden="1">
      <c r="A25" s="47"/>
      <c r="B25" s="11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271"/>
      <c r="AH25" s="271"/>
      <c r="AI25" s="271"/>
      <c r="AJ25" s="271"/>
      <c r="AK25" s="271"/>
      <c r="AL25" s="271"/>
      <c r="AM25" s="239"/>
      <c r="AN25" s="239"/>
    </row>
    <row r="26" spans="1:40" ht="15.75" hidden="1">
      <c r="A26" s="118"/>
      <c r="B26" s="11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271"/>
      <c r="AH26" s="271"/>
      <c r="AI26" s="271"/>
      <c r="AJ26" s="271"/>
      <c r="AK26" s="271"/>
      <c r="AL26" s="271"/>
      <c r="AM26" s="239"/>
      <c r="AN26" s="239"/>
    </row>
    <row r="27" spans="1:40" ht="47.25" hidden="1" customHeight="1">
      <c r="A27" s="120" t="s">
        <v>617</v>
      </c>
      <c r="B27" s="193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271"/>
      <c r="AH27" s="271"/>
      <c r="AI27" s="271"/>
      <c r="AJ27" s="271"/>
      <c r="AK27" s="271"/>
      <c r="AL27" s="271"/>
      <c r="AM27" s="239"/>
      <c r="AN27" s="239"/>
    </row>
    <row r="28" spans="1:40" ht="15.75" hidden="1" customHeight="1">
      <c r="A28" s="155" t="s">
        <v>608</v>
      </c>
      <c r="B28" s="11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271"/>
      <c r="AH28" s="271"/>
      <c r="AI28" s="271"/>
      <c r="AJ28" s="271"/>
      <c r="AK28" s="271"/>
      <c r="AL28" s="271"/>
      <c r="AM28" s="239"/>
      <c r="AN28" s="239"/>
    </row>
    <row r="29" spans="1:40" ht="15.75" hidden="1">
      <c r="A29" s="47"/>
      <c r="B29" s="11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271"/>
      <c r="AH29" s="271"/>
      <c r="AI29" s="271"/>
      <c r="AJ29" s="271"/>
      <c r="AK29" s="271"/>
      <c r="AL29" s="271"/>
      <c r="AM29" s="239"/>
      <c r="AN29" s="239"/>
    </row>
    <row r="30" spans="1:40" ht="15.75" hidden="1">
      <c r="A30" s="118"/>
      <c r="B30" s="11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271"/>
      <c r="AH30" s="271"/>
      <c r="AI30" s="271"/>
      <c r="AJ30" s="271"/>
      <c r="AK30" s="271"/>
      <c r="AL30" s="271"/>
      <c r="AM30" s="239"/>
      <c r="AN30" s="239"/>
    </row>
    <row r="31" spans="1:40" ht="81" hidden="1" customHeight="1">
      <c r="A31" s="273" t="s">
        <v>618</v>
      </c>
      <c r="B31" s="194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271"/>
      <c r="AH31" s="271"/>
      <c r="AI31" s="271"/>
      <c r="AJ31" s="271"/>
      <c r="AK31" s="271"/>
      <c r="AL31" s="271"/>
      <c r="AM31" s="239"/>
      <c r="AN31" s="239"/>
    </row>
    <row r="32" spans="1:40" ht="15.75" hidden="1" customHeight="1">
      <c r="A32" s="155" t="s">
        <v>608</v>
      </c>
      <c r="B32" s="11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271"/>
      <c r="AH32" s="271"/>
      <c r="AI32" s="271"/>
      <c r="AJ32" s="271"/>
      <c r="AK32" s="271"/>
      <c r="AL32" s="271"/>
      <c r="AM32" s="239"/>
      <c r="AN32" s="239"/>
    </row>
    <row r="33" spans="1:40" ht="15.75" hidden="1">
      <c r="A33" s="47"/>
      <c r="B33" s="11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271"/>
      <c r="AH33" s="271"/>
      <c r="AI33" s="271"/>
      <c r="AJ33" s="271"/>
      <c r="AK33" s="271"/>
      <c r="AL33" s="271"/>
      <c r="AM33" s="239"/>
      <c r="AN33" s="239"/>
    </row>
    <row r="34" spans="1:40" ht="15.75" hidden="1">
      <c r="A34" s="118"/>
      <c r="B34" s="11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271"/>
      <c r="AH34" s="271"/>
      <c r="AI34" s="271"/>
      <c r="AJ34" s="271"/>
      <c r="AK34" s="271"/>
      <c r="AL34" s="271"/>
      <c r="AM34" s="239"/>
      <c r="AN34" s="239"/>
    </row>
    <row r="35" spans="1:40" ht="30" hidden="1" customHeight="1">
      <c r="A35" s="120" t="s">
        <v>73</v>
      </c>
      <c r="B35" s="193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271"/>
      <c r="AH35" s="271"/>
      <c r="AI35" s="271"/>
      <c r="AJ35" s="271"/>
      <c r="AK35" s="271"/>
      <c r="AL35" s="271"/>
      <c r="AM35" s="239"/>
      <c r="AN35" s="239"/>
    </row>
    <row r="36" spans="1:40" ht="15.75" hidden="1" customHeight="1">
      <c r="A36" s="155" t="s">
        <v>608</v>
      </c>
      <c r="B36" s="11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271"/>
      <c r="AH36" s="271"/>
      <c r="AI36" s="271"/>
      <c r="AJ36" s="271"/>
      <c r="AK36" s="271"/>
      <c r="AL36" s="271"/>
      <c r="AM36" s="239"/>
      <c r="AN36" s="239"/>
    </row>
    <row r="37" spans="1:40" ht="15.75" hidden="1">
      <c r="A37" s="47"/>
      <c r="B37" s="11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271"/>
      <c r="AH37" s="271"/>
      <c r="AI37" s="271"/>
      <c r="AJ37" s="271"/>
      <c r="AK37" s="271"/>
      <c r="AL37" s="271"/>
      <c r="AM37" s="239"/>
      <c r="AN37" s="239"/>
    </row>
    <row r="38" spans="1:40" ht="15.75" hidden="1">
      <c r="A38" s="118"/>
      <c r="B38" s="11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271"/>
      <c r="AH38" s="271"/>
      <c r="AI38" s="271"/>
      <c r="AJ38" s="271"/>
      <c r="AK38" s="271"/>
      <c r="AL38" s="271"/>
      <c r="AM38" s="239"/>
      <c r="AN38" s="239"/>
    </row>
    <row r="39" spans="1:40" ht="33.75" hidden="1" customHeight="1">
      <c r="A39" s="120" t="s">
        <v>619</v>
      </c>
      <c r="B39" s="193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271"/>
      <c r="AH39" s="271"/>
      <c r="AI39" s="271"/>
      <c r="AJ39" s="271"/>
      <c r="AK39" s="271"/>
      <c r="AL39" s="271"/>
      <c r="AM39" s="239"/>
      <c r="AN39" s="239"/>
    </row>
    <row r="40" spans="1:40" ht="15.75" hidden="1" customHeight="1">
      <c r="A40" s="155" t="s">
        <v>608</v>
      </c>
      <c r="B40" s="11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271"/>
      <c r="AH40" s="271"/>
      <c r="AI40" s="271"/>
      <c r="AJ40" s="271"/>
      <c r="AK40" s="271"/>
      <c r="AL40" s="271"/>
      <c r="AM40" s="239"/>
      <c r="AN40" s="239"/>
    </row>
    <row r="41" spans="1:40" ht="15.75" hidden="1">
      <c r="A41" s="47"/>
      <c r="B41" s="11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271"/>
      <c r="AH41" s="271"/>
      <c r="AI41" s="271"/>
      <c r="AJ41" s="271"/>
      <c r="AK41" s="271"/>
      <c r="AL41" s="271"/>
      <c r="AM41" s="239"/>
      <c r="AN41" s="239"/>
    </row>
    <row r="42" spans="1:40" ht="15.75" hidden="1">
      <c r="A42" s="118"/>
      <c r="B42" s="11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271"/>
      <c r="AH42" s="271"/>
      <c r="AI42" s="271"/>
      <c r="AJ42" s="271"/>
      <c r="AK42" s="271"/>
      <c r="AL42" s="271"/>
      <c r="AM42" s="239"/>
      <c r="AN42" s="239"/>
    </row>
    <row r="43" spans="1:40" ht="48.75" hidden="1" customHeight="1">
      <c r="A43" s="120" t="s">
        <v>4</v>
      </c>
      <c r="B43" s="193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271"/>
      <c r="AH43" s="271"/>
      <c r="AI43" s="271"/>
      <c r="AJ43" s="271"/>
      <c r="AK43" s="271"/>
      <c r="AL43" s="271"/>
      <c r="AM43" s="239"/>
      <c r="AN43" s="239"/>
    </row>
    <row r="44" spans="1:40" ht="15.75" hidden="1" customHeight="1">
      <c r="A44" s="155" t="s">
        <v>608</v>
      </c>
      <c r="B44" s="11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271"/>
      <c r="AH44" s="271"/>
      <c r="AI44" s="271"/>
      <c r="AJ44" s="271"/>
      <c r="AK44" s="271"/>
      <c r="AL44" s="271"/>
      <c r="AM44" s="239"/>
      <c r="AN44" s="239"/>
    </row>
    <row r="45" spans="1:40" ht="15.75" hidden="1">
      <c r="A45" s="47"/>
      <c r="B45" s="11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271"/>
      <c r="AH45" s="271"/>
      <c r="AI45" s="271"/>
      <c r="AJ45" s="271"/>
      <c r="AK45" s="271"/>
      <c r="AL45" s="271"/>
      <c r="AM45" s="239"/>
      <c r="AN45" s="239"/>
    </row>
    <row r="46" spans="1:40" ht="15.75" hidden="1">
      <c r="A46" s="118"/>
      <c r="B46" s="11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271"/>
      <c r="AH46" s="271"/>
      <c r="AI46" s="271"/>
      <c r="AJ46" s="271"/>
      <c r="AK46" s="271"/>
      <c r="AL46" s="271"/>
      <c r="AM46" s="239"/>
      <c r="AN46" s="239"/>
    </row>
    <row r="47" spans="1:40" ht="67.5" hidden="1" customHeight="1">
      <c r="A47" s="120" t="s">
        <v>620</v>
      </c>
      <c r="B47" s="193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271"/>
      <c r="AH47" s="271"/>
      <c r="AI47" s="271"/>
      <c r="AJ47" s="271"/>
      <c r="AK47" s="271"/>
      <c r="AL47" s="271"/>
      <c r="AM47" s="239"/>
      <c r="AN47" s="239"/>
    </row>
    <row r="48" spans="1:40" ht="15.75" hidden="1" customHeight="1">
      <c r="A48" s="155" t="s">
        <v>608</v>
      </c>
      <c r="B48" s="11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271"/>
      <c r="AH48" s="271"/>
      <c r="AI48" s="271"/>
      <c r="AJ48" s="271"/>
      <c r="AK48" s="271"/>
      <c r="AL48" s="271"/>
      <c r="AM48" s="239"/>
      <c r="AN48" s="239"/>
    </row>
    <row r="49" spans="1:40" ht="15.75" hidden="1">
      <c r="A49" s="47"/>
      <c r="B49" s="11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271"/>
      <c r="AH49" s="271"/>
      <c r="AI49" s="271"/>
      <c r="AJ49" s="271"/>
      <c r="AK49" s="271"/>
      <c r="AL49" s="271"/>
      <c r="AM49" s="239"/>
      <c r="AN49" s="239"/>
    </row>
    <row r="50" spans="1:40" ht="15.75" hidden="1">
      <c r="A50" s="118"/>
      <c r="B50" s="11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271"/>
      <c r="AH50" s="271"/>
      <c r="AI50" s="271"/>
      <c r="AJ50" s="271"/>
      <c r="AK50" s="271"/>
      <c r="AL50" s="271"/>
      <c r="AM50" s="239"/>
      <c r="AN50" s="239"/>
    </row>
    <row r="51" spans="1:40" ht="79.5" hidden="1" customHeight="1">
      <c r="A51" s="120" t="s">
        <v>621</v>
      </c>
      <c r="B51" s="193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274"/>
      <c r="AH51" s="274"/>
      <c r="AI51" s="274"/>
      <c r="AJ51" s="274"/>
      <c r="AK51" s="274"/>
      <c r="AL51" s="274"/>
      <c r="AM51" s="275"/>
      <c r="AN51" s="275"/>
    </row>
    <row r="52" spans="1:40" ht="15.75" hidden="1" customHeight="1">
      <c r="A52" s="155" t="s">
        <v>608</v>
      </c>
      <c r="B52" s="11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274"/>
      <c r="AH52" s="274"/>
      <c r="AI52" s="274"/>
      <c r="AJ52" s="274"/>
      <c r="AK52" s="274"/>
      <c r="AL52" s="274"/>
      <c r="AM52" s="275"/>
      <c r="AN52" s="275"/>
    </row>
    <row r="53" spans="1:40" ht="15.75" hidden="1">
      <c r="A53" s="47"/>
      <c r="B53" s="11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274"/>
      <c r="AH53" s="274"/>
      <c r="AI53" s="274"/>
      <c r="AJ53" s="274"/>
      <c r="AK53" s="274"/>
      <c r="AL53" s="274"/>
      <c r="AM53" s="275"/>
      <c r="AN53" s="275"/>
    </row>
    <row r="54" spans="1:40" ht="15.75" hidden="1">
      <c r="A54" s="118"/>
      <c r="B54" s="11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271"/>
      <c r="AH54" s="271"/>
      <c r="AI54" s="271"/>
      <c r="AJ54" s="271"/>
      <c r="AK54" s="271"/>
      <c r="AL54" s="271"/>
      <c r="AM54" s="239"/>
      <c r="AN54" s="239"/>
    </row>
    <row r="55" spans="1:40" ht="34.5" hidden="1" customHeight="1">
      <c r="A55" s="120" t="s">
        <v>622</v>
      </c>
      <c r="B55" s="193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271"/>
      <c r="AH55" s="271"/>
      <c r="AI55" s="271"/>
      <c r="AJ55" s="271"/>
      <c r="AK55" s="271"/>
      <c r="AL55" s="271"/>
      <c r="AM55" s="239"/>
      <c r="AN55" s="239"/>
    </row>
    <row r="56" spans="1:40" ht="15.75" hidden="1" customHeight="1">
      <c r="A56" s="155" t="s">
        <v>608</v>
      </c>
      <c r="B56" s="11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271"/>
      <c r="AH56" s="271"/>
      <c r="AI56" s="271"/>
      <c r="AJ56" s="271"/>
      <c r="AK56" s="271"/>
      <c r="AL56" s="271"/>
      <c r="AM56" s="239"/>
      <c r="AN56" s="239"/>
    </row>
    <row r="57" spans="1:40" ht="15.75" hidden="1">
      <c r="A57" s="47"/>
      <c r="B57" s="11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271"/>
      <c r="AH57" s="271"/>
      <c r="AI57" s="271"/>
      <c r="AJ57" s="271"/>
      <c r="AK57" s="271"/>
      <c r="AL57" s="271"/>
      <c r="AM57" s="239"/>
      <c r="AN57" s="239"/>
    </row>
    <row r="58" spans="1:40" ht="15.75" hidden="1">
      <c r="A58" s="47"/>
      <c r="B58" s="11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271"/>
      <c r="AH58" s="271"/>
      <c r="AI58" s="271"/>
      <c r="AJ58" s="271"/>
      <c r="AK58" s="271"/>
      <c r="AL58" s="271"/>
      <c r="AM58" s="239"/>
      <c r="AN58" s="239"/>
    </row>
    <row r="59" spans="1:40" ht="84.75" hidden="1" customHeight="1">
      <c r="A59" s="120" t="s">
        <v>623</v>
      </c>
      <c r="B59" s="193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271"/>
      <c r="AH59" s="271"/>
      <c r="AI59" s="271"/>
      <c r="AJ59" s="271"/>
      <c r="AK59" s="271"/>
      <c r="AL59" s="271"/>
      <c r="AM59" s="239"/>
      <c r="AN59" s="239"/>
    </row>
    <row r="60" spans="1:40" ht="15.75" hidden="1" customHeight="1">
      <c r="A60" s="155" t="s">
        <v>608</v>
      </c>
      <c r="B60" s="11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271"/>
      <c r="AH60" s="271"/>
      <c r="AI60" s="271"/>
      <c r="AJ60" s="271"/>
      <c r="AK60" s="271"/>
      <c r="AL60" s="271"/>
      <c r="AM60" s="239"/>
      <c r="AN60" s="239"/>
    </row>
    <row r="61" spans="1:40" ht="15.75" hidden="1">
      <c r="A61" s="47"/>
      <c r="B61" s="11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271"/>
      <c r="AH61" s="271"/>
      <c r="AI61" s="271"/>
      <c r="AJ61" s="271"/>
      <c r="AK61" s="271"/>
      <c r="AL61" s="271"/>
      <c r="AM61" s="239"/>
      <c r="AN61" s="239"/>
    </row>
    <row r="62" spans="1:40" ht="15.75" hidden="1">
      <c r="A62" s="118"/>
      <c r="B62" s="11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271"/>
      <c r="AH62" s="271"/>
      <c r="AI62" s="271"/>
      <c r="AJ62" s="271"/>
      <c r="AK62" s="271"/>
      <c r="AL62" s="271"/>
      <c r="AM62" s="239"/>
      <c r="AN62" s="239"/>
    </row>
    <row r="63" spans="1:40" ht="33" hidden="1" customHeight="1">
      <c r="A63" s="120" t="s">
        <v>624</v>
      </c>
      <c r="B63" s="193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271"/>
      <c r="AH63" s="271"/>
      <c r="AI63" s="271"/>
      <c r="AJ63" s="271"/>
      <c r="AK63" s="271"/>
      <c r="AL63" s="271"/>
      <c r="AM63" s="239"/>
      <c r="AN63" s="239"/>
    </row>
    <row r="64" spans="1:40" ht="15.75" hidden="1" customHeight="1">
      <c r="A64" s="155" t="s">
        <v>608</v>
      </c>
      <c r="B64" s="11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271"/>
      <c r="AH64" s="271"/>
      <c r="AI64" s="271"/>
      <c r="AJ64" s="271"/>
      <c r="AK64" s="271"/>
      <c r="AL64" s="271"/>
      <c r="AM64" s="239"/>
      <c r="AN64" s="239"/>
    </row>
    <row r="65" spans="1:40" ht="15.75" hidden="1">
      <c r="A65" s="47"/>
      <c r="B65" s="11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271"/>
      <c r="AH65" s="271"/>
      <c r="AI65" s="271"/>
      <c r="AJ65" s="271"/>
      <c r="AK65" s="271"/>
      <c r="AL65" s="271"/>
      <c r="AM65" s="239"/>
      <c r="AN65" s="239"/>
    </row>
    <row r="66" spans="1:40" ht="15.75" hidden="1">
      <c r="A66" s="118"/>
      <c r="B66" s="11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271"/>
      <c r="AH66" s="271"/>
      <c r="AI66" s="271"/>
      <c r="AJ66" s="271"/>
      <c r="AK66" s="271"/>
      <c r="AL66" s="271"/>
      <c r="AM66" s="239"/>
      <c r="AN66" s="239"/>
    </row>
    <row r="67" spans="1:40" ht="47.25" hidden="1">
      <c r="A67" s="120" t="s">
        <v>625</v>
      </c>
      <c r="B67" s="193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271"/>
      <c r="AH67" s="271"/>
      <c r="AI67" s="271"/>
      <c r="AJ67" s="271"/>
      <c r="AK67" s="271"/>
      <c r="AL67" s="271"/>
      <c r="AM67" s="239"/>
      <c r="AN67" s="239"/>
    </row>
    <row r="68" spans="1:40" ht="15.75" hidden="1" customHeight="1">
      <c r="A68" s="155" t="s">
        <v>608</v>
      </c>
      <c r="B68" s="11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271"/>
      <c r="AH68" s="271"/>
      <c r="AI68" s="271"/>
      <c r="AJ68" s="271"/>
      <c r="AK68" s="271"/>
      <c r="AL68" s="271"/>
      <c r="AM68" s="239"/>
      <c r="AN68" s="239"/>
    </row>
    <row r="69" spans="1:40" ht="15.75" hidden="1">
      <c r="A69" s="47"/>
      <c r="B69" s="11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271"/>
      <c r="AH69" s="271"/>
      <c r="AI69" s="271"/>
      <c r="AJ69" s="271"/>
      <c r="AK69" s="271"/>
      <c r="AL69" s="271"/>
      <c r="AM69" s="239"/>
      <c r="AN69" s="239"/>
    </row>
    <row r="70" spans="1:40" ht="15.75" hidden="1">
      <c r="A70" s="47"/>
      <c r="B70" s="196"/>
      <c r="C70" s="276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7"/>
      <c r="AH70" s="277"/>
      <c r="AI70" s="277"/>
      <c r="AJ70" s="277"/>
      <c r="AK70" s="277"/>
      <c r="AL70" s="277"/>
      <c r="AM70" s="239"/>
      <c r="AN70" s="239"/>
    </row>
    <row r="71" spans="1:40" s="249" customFormat="1" ht="47.25">
      <c r="A71" s="372" t="s">
        <v>626</v>
      </c>
      <c r="B71" s="373"/>
      <c r="C71" s="374">
        <f t="shared" ref="C71:H71" si="12">C73</f>
        <v>130.4</v>
      </c>
      <c r="D71" s="374">
        <f t="shared" si="12"/>
        <v>135.6</v>
      </c>
      <c r="E71" s="374">
        <f t="shared" si="12"/>
        <v>140</v>
      </c>
      <c r="F71" s="374">
        <f t="shared" si="12"/>
        <v>142</v>
      </c>
      <c r="G71" s="374">
        <f t="shared" si="12"/>
        <v>143</v>
      </c>
      <c r="H71" s="374">
        <f t="shared" si="12"/>
        <v>144</v>
      </c>
      <c r="I71" s="374">
        <f t="shared" ref="I71:P71" si="13">I73</f>
        <v>130.4</v>
      </c>
      <c r="J71" s="374">
        <f t="shared" si="13"/>
        <v>135.6</v>
      </c>
      <c r="K71" s="374">
        <f t="shared" si="13"/>
        <v>140</v>
      </c>
      <c r="L71" s="374">
        <f t="shared" si="13"/>
        <v>142</v>
      </c>
      <c r="M71" s="374">
        <f t="shared" si="13"/>
        <v>143</v>
      </c>
      <c r="N71" s="374">
        <f t="shared" si="13"/>
        <v>144</v>
      </c>
      <c r="O71" s="374">
        <f t="shared" si="13"/>
        <v>-14</v>
      </c>
      <c r="P71" s="374">
        <f t="shared" si="13"/>
        <v>-10</v>
      </c>
      <c r="Q71" s="374">
        <f>Q73</f>
        <v>3</v>
      </c>
      <c r="R71" s="374">
        <f>R73</f>
        <v>3</v>
      </c>
      <c r="S71" s="374">
        <f>S73</f>
        <v>3</v>
      </c>
      <c r="T71" s="374">
        <f t="shared" ref="T71:AL71" si="14">T73</f>
        <v>3</v>
      </c>
      <c r="U71" s="374">
        <f>U73</f>
        <v>176</v>
      </c>
      <c r="V71" s="374">
        <f>V73</f>
        <v>176</v>
      </c>
      <c r="W71" s="374">
        <f t="shared" si="14"/>
        <v>135</v>
      </c>
      <c r="X71" s="374">
        <f t="shared" si="14"/>
        <v>135</v>
      </c>
      <c r="Y71" s="374">
        <f t="shared" si="14"/>
        <v>135</v>
      </c>
      <c r="Z71" s="374">
        <f t="shared" si="14"/>
        <v>135</v>
      </c>
      <c r="AA71" s="374">
        <f t="shared" si="14"/>
        <v>41397</v>
      </c>
      <c r="AB71" s="374">
        <f t="shared" si="14"/>
        <v>41500</v>
      </c>
      <c r="AC71" s="374">
        <f t="shared" si="14"/>
        <v>41550</v>
      </c>
      <c r="AD71" s="374">
        <f t="shared" si="14"/>
        <v>41676</v>
      </c>
      <c r="AE71" s="374">
        <f t="shared" si="14"/>
        <v>41800</v>
      </c>
      <c r="AF71" s="374">
        <f t="shared" si="14"/>
        <v>42000</v>
      </c>
      <c r="AG71" s="375">
        <f t="shared" si="14"/>
        <v>87.430464000000001</v>
      </c>
      <c r="AH71" s="375">
        <f t="shared" si="14"/>
        <v>87.647999999999996</v>
      </c>
      <c r="AI71" s="375">
        <f t="shared" si="14"/>
        <v>67.311000000000007</v>
      </c>
      <c r="AJ71" s="375">
        <f t="shared" si="14"/>
        <v>67.515119999999996</v>
      </c>
      <c r="AK71" s="375">
        <f t="shared" si="14"/>
        <v>67.715999999999994</v>
      </c>
      <c r="AL71" s="375">
        <f t="shared" si="14"/>
        <v>68.040000000000006</v>
      </c>
      <c r="AM71" s="248"/>
      <c r="AN71" s="248"/>
    </row>
    <row r="72" spans="1:40" ht="15.75" customHeight="1">
      <c r="A72" s="122" t="s">
        <v>608</v>
      </c>
      <c r="B72" s="195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271"/>
      <c r="AH72" s="271"/>
      <c r="AI72" s="271"/>
      <c r="AJ72" s="271"/>
      <c r="AK72" s="271"/>
      <c r="AL72" s="271"/>
      <c r="AM72" s="239"/>
      <c r="AN72" s="239"/>
    </row>
    <row r="73" spans="1:40" ht="15.75">
      <c r="A73" s="47" t="s">
        <v>640</v>
      </c>
      <c r="B73" s="116" t="s">
        <v>610</v>
      </c>
      <c r="C73" s="46">
        <v>130.4</v>
      </c>
      <c r="D73" s="46">
        <v>135.6</v>
      </c>
      <c r="E73" s="46">
        <v>140</v>
      </c>
      <c r="F73" s="46">
        <v>142</v>
      </c>
      <c r="G73" s="46">
        <v>143</v>
      </c>
      <c r="H73" s="46">
        <v>144</v>
      </c>
      <c r="I73" s="46">
        <v>130.4</v>
      </c>
      <c r="J73" s="46">
        <v>135.6</v>
      </c>
      <c r="K73" s="46">
        <v>140</v>
      </c>
      <c r="L73" s="46">
        <v>142</v>
      </c>
      <c r="M73" s="46">
        <v>143</v>
      </c>
      <c r="N73" s="46">
        <v>144</v>
      </c>
      <c r="O73" s="46">
        <v>-14</v>
      </c>
      <c r="P73" s="46">
        <v>-10</v>
      </c>
      <c r="Q73" s="46">
        <v>3</v>
      </c>
      <c r="R73" s="46">
        <v>3</v>
      </c>
      <c r="S73" s="46">
        <v>3</v>
      </c>
      <c r="T73" s="46">
        <v>3</v>
      </c>
      <c r="U73" s="46">
        <v>176</v>
      </c>
      <c r="V73" s="46">
        <v>176</v>
      </c>
      <c r="W73" s="46">
        <v>135</v>
      </c>
      <c r="X73" s="46">
        <v>135</v>
      </c>
      <c r="Y73" s="46">
        <v>135</v>
      </c>
      <c r="Z73" s="46">
        <v>135</v>
      </c>
      <c r="AA73" s="46">
        <v>41397</v>
      </c>
      <c r="AB73" s="46">
        <v>41500</v>
      </c>
      <c r="AC73" s="46">
        <v>41550</v>
      </c>
      <c r="AD73" s="46">
        <v>41676</v>
      </c>
      <c r="AE73" s="46">
        <v>41800</v>
      </c>
      <c r="AF73" s="46">
        <v>42000</v>
      </c>
      <c r="AG73" s="291">
        <f t="shared" ref="AG73:AL73" si="15">U73*AA73*12/1000000</f>
        <v>87.430464000000001</v>
      </c>
      <c r="AH73" s="291">
        <f t="shared" si="15"/>
        <v>87.647999999999996</v>
      </c>
      <c r="AI73" s="291">
        <f t="shared" si="15"/>
        <v>67.311000000000007</v>
      </c>
      <c r="AJ73" s="291">
        <f t="shared" si="15"/>
        <v>67.515119999999996</v>
      </c>
      <c r="AK73" s="291">
        <f t="shared" si="15"/>
        <v>67.715999999999994</v>
      </c>
      <c r="AL73" s="291">
        <f t="shared" si="15"/>
        <v>68.040000000000006</v>
      </c>
      <c r="AM73" s="239"/>
      <c r="AN73" s="239"/>
    </row>
    <row r="74" spans="1:40" ht="15.75">
      <c r="A74" s="118"/>
      <c r="B74" s="251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3"/>
      <c r="AH74" s="253"/>
      <c r="AI74" s="253"/>
      <c r="AJ74" s="253"/>
      <c r="AK74" s="253"/>
      <c r="AL74" s="253"/>
      <c r="AM74" s="239"/>
      <c r="AN74" s="239"/>
    </row>
    <row r="75" spans="1:40" ht="15.75" hidden="1" customHeight="1">
      <c r="A75" s="278" t="s">
        <v>627</v>
      </c>
      <c r="B75" s="255"/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  <c r="AE75" s="269"/>
      <c r="AF75" s="269"/>
      <c r="AG75" s="270"/>
      <c r="AH75" s="270"/>
      <c r="AI75" s="270"/>
      <c r="AJ75" s="270"/>
      <c r="AK75" s="270"/>
      <c r="AL75" s="270"/>
      <c r="AM75" s="239"/>
      <c r="AN75" s="239"/>
    </row>
    <row r="76" spans="1:40" ht="15.75" hidden="1" customHeight="1">
      <c r="A76" s="155" t="s">
        <v>608</v>
      </c>
      <c r="B76" s="11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271"/>
      <c r="AH76" s="271"/>
      <c r="AI76" s="271"/>
      <c r="AJ76" s="271"/>
      <c r="AK76" s="271"/>
      <c r="AL76" s="271"/>
      <c r="AM76" s="239"/>
      <c r="AN76" s="239"/>
    </row>
    <row r="77" spans="1:40" ht="15.75" hidden="1">
      <c r="A77" s="47"/>
      <c r="B77" s="11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271"/>
      <c r="AH77" s="271"/>
      <c r="AI77" s="271"/>
      <c r="AJ77" s="271"/>
      <c r="AK77" s="271"/>
      <c r="AL77" s="271"/>
      <c r="AM77" s="239"/>
      <c r="AN77" s="239"/>
    </row>
    <row r="78" spans="1:40" ht="15.75" hidden="1">
      <c r="A78" s="118"/>
      <c r="B78" s="11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271"/>
      <c r="AH78" s="271"/>
      <c r="AI78" s="271"/>
      <c r="AJ78" s="271"/>
      <c r="AK78" s="271"/>
      <c r="AL78" s="271"/>
      <c r="AM78" s="239"/>
      <c r="AN78" s="239"/>
    </row>
    <row r="79" spans="1:40" s="249" customFormat="1" ht="15.75" customHeight="1">
      <c r="A79" s="372" t="s">
        <v>628</v>
      </c>
      <c r="B79" s="245"/>
      <c r="C79" s="246">
        <f>SUM(C81:C83)</f>
        <v>58.8</v>
      </c>
      <c r="D79" s="246">
        <f>SUM(D81:D83)</f>
        <v>60.1</v>
      </c>
      <c r="E79" s="246">
        <f t="shared" ref="E79:Z79" si="16">SUM(E81:E83)</f>
        <v>62.5</v>
      </c>
      <c r="F79" s="246">
        <f t="shared" si="16"/>
        <v>64</v>
      </c>
      <c r="G79" s="246">
        <f t="shared" si="16"/>
        <v>66</v>
      </c>
      <c r="H79" s="246">
        <f t="shared" si="16"/>
        <v>67</v>
      </c>
      <c r="I79" s="246">
        <f t="shared" ref="I79:P79" si="17">SUM(I81:I83)</f>
        <v>58.8</v>
      </c>
      <c r="J79" s="246">
        <f t="shared" si="17"/>
        <v>60.1</v>
      </c>
      <c r="K79" s="246">
        <f t="shared" si="17"/>
        <v>62.5</v>
      </c>
      <c r="L79" s="246">
        <f t="shared" si="17"/>
        <v>64</v>
      </c>
      <c r="M79" s="246">
        <f t="shared" si="17"/>
        <v>66</v>
      </c>
      <c r="N79" s="246">
        <f t="shared" si="17"/>
        <v>67</v>
      </c>
      <c r="O79" s="246">
        <f t="shared" si="17"/>
        <v>0.30000000000000004</v>
      </c>
      <c r="P79" s="246">
        <f t="shared" si="17"/>
        <v>0.8</v>
      </c>
      <c r="Q79" s="246">
        <f t="shared" si="16"/>
        <v>-2.2000000000000002</v>
      </c>
      <c r="R79" s="246">
        <f t="shared" si="16"/>
        <v>0.2</v>
      </c>
      <c r="S79" s="246">
        <f t="shared" si="16"/>
        <v>1.5999999999999999</v>
      </c>
      <c r="T79" s="246">
        <f t="shared" si="16"/>
        <v>1.5999999999999999</v>
      </c>
      <c r="U79" s="246">
        <f>SUM(U81:U83)</f>
        <v>50</v>
      </c>
      <c r="V79" s="246">
        <f>SUM(V81:V83)</f>
        <v>50</v>
      </c>
      <c r="W79" s="246">
        <f t="shared" si="16"/>
        <v>40</v>
      </c>
      <c r="X79" s="246">
        <f t="shared" si="16"/>
        <v>40</v>
      </c>
      <c r="Y79" s="246">
        <f t="shared" si="16"/>
        <v>40</v>
      </c>
      <c r="Z79" s="246">
        <f t="shared" si="16"/>
        <v>40</v>
      </c>
      <c r="AA79" s="279">
        <f t="shared" ref="AA79:AF79" si="18">AG79*1000000/12/U79</f>
        <v>36563.999999999993</v>
      </c>
      <c r="AB79" s="279">
        <f t="shared" si="18"/>
        <v>43700</v>
      </c>
      <c r="AC79" s="279">
        <f t="shared" si="18"/>
        <v>44699.775000000009</v>
      </c>
      <c r="AD79" s="279">
        <f t="shared" si="18"/>
        <v>44699.775000000009</v>
      </c>
      <c r="AE79" s="279">
        <f t="shared" si="18"/>
        <v>44899.999999999993</v>
      </c>
      <c r="AF79" s="279">
        <f t="shared" si="18"/>
        <v>44999.999999999993</v>
      </c>
      <c r="AG79" s="247">
        <f t="shared" ref="AG79:AL79" si="19">SUM(AG81:AG83)</f>
        <v>21.938399999999998</v>
      </c>
      <c r="AH79" s="247">
        <f t="shared" si="19"/>
        <v>26.22</v>
      </c>
      <c r="AI79" s="247">
        <f t="shared" si="19"/>
        <v>21.455892000000002</v>
      </c>
      <c r="AJ79" s="247">
        <f t="shared" si="19"/>
        <v>21.455892000000002</v>
      </c>
      <c r="AK79" s="247">
        <f t="shared" si="19"/>
        <v>21.551999999999996</v>
      </c>
      <c r="AL79" s="247">
        <f t="shared" si="19"/>
        <v>21.599999999999998</v>
      </c>
      <c r="AM79" s="248"/>
      <c r="AN79" s="248"/>
    </row>
    <row r="80" spans="1:40" ht="15.75" customHeight="1">
      <c r="A80" s="155" t="s">
        <v>608</v>
      </c>
      <c r="B80" s="116"/>
      <c r="C80" s="259"/>
      <c r="D80" s="259"/>
      <c r="E80" s="259"/>
      <c r="F80" s="259"/>
      <c r="G80" s="259"/>
      <c r="H80" s="259"/>
      <c r="I80" s="259"/>
      <c r="J80" s="259"/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64"/>
      <c r="AH80" s="264"/>
      <c r="AI80" s="264"/>
      <c r="AJ80" s="264"/>
      <c r="AK80" s="264"/>
      <c r="AL80" s="264"/>
      <c r="AM80" s="239"/>
      <c r="AN80" s="239"/>
    </row>
    <row r="81" spans="1:40" ht="15.75">
      <c r="A81" s="47" t="s">
        <v>629</v>
      </c>
      <c r="B81" s="116" t="s">
        <v>610</v>
      </c>
      <c r="C81" s="259">
        <v>40.4</v>
      </c>
      <c r="D81" s="259">
        <v>41.1</v>
      </c>
      <c r="E81" s="259">
        <v>41.5</v>
      </c>
      <c r="F81" s="259">
        <v>42</v>
      </c>
      <c r="G81" s="259">
        <v>43</v>
      </c>
      <c r="H81" s="259">
        <v>43.5</v>
      </c>
      <c r="I81" s="259">
        <v>40.4</v>
      </c>
      <c r="J81" s="259">
        <v>41.1</v>
      </c>
      <c r="K81" s="259">
        <v>41.5</v>
      </c>
      <c r="L81" s="259">
        <v>42</v>
      </c>
      <c r="M81" s="259">
        <v>43</v>
      </c>
      <c r="N81" s="259">
        <v>43.5</v>
      </c>
      <c r="O81" s="259">
        <v>0</v>
      </c>
      <c r="P81" s="259">
        <v>0.4</v>
      </c>
      <c r="Q81" s="259">
        <v>-1.1000000000000001</v>
      </c>
      <c r="R81" s="259">
        <v>0</v>
      </c>
      <c r="S81" s="259">
        <v>0.4</v>
      </c>
      <c r="T81" s="259">
        <v>0.4</v>
      </c>
      <c r="U81" s="259">
        <v>40</v>
      </c>
      <c r="V81" s="259">
        <v>40</v>
      </c>
      <c r="W81" s="259">
        <v>33</v>
      </c>
      <c r="X81" s="259">
        <v>33</v>
      </c>
      <c r="Y81" s="259">
        <v>33</v>
      </c>
      <c r="Z81" s="259">
        <v>33</v>
      </c>
      <c r="AA81" s="259">
        <v>38400</v>
      </c>
      <c r="AB81" s="259">
        <v>46200</v>
      </c>
      <c r="AC81" s="259">
        <v>46677</v>
      </c>
      <c r="AD81" s="259">
        <v>46677</v>
      </c>
      <c r="AE81" s="259">
        <v>46890</v>
      </c>
      <c r="AF81" s="259">
        <v>47000</v>
      </c>
      <c r="AG81" s="264">
        <f t="shared" ref="AG81:AL83" si="20">U81*AA81*12/1000000</f>
        <v>18.431999999999999</v>
      </c>
      <c r="AH81" s="264">
        <f t="shared" si="20"/>
        <v>22.175999999999998</v>
      </c>
      <c r="AI81" s="264">
        <f t="shared" si="20"/>
        <v>18.484092</v>
      </c>
      <c r="AJ81" s="264">
        <f t="shared" si="20"/>
        <v>18.484092</v>
      </c>
      <c r="AK81" s="264">
        <f t="shared" si="20"/>
        <v>18.568439999999999</v>
      </c>
      <c r="AL81" s="264">
        <f t="shared" si="20"/>
        <v>18.611999999999998</v>
      </c>
      <c r="AM81" s="239"/>
      <c r="AN81" s="239"/>
    </row>
    <row r="82" spans="1:40" ht="15.75">
      <c r="A82" s="47" t="s">
        <v>630</v>
      </c>
      <c r="B82" s="116" t="s">
        <v>610</v>
      </c>
      <c r="C82" s="259">
        <v>8.6999999999999993</v>
      </c>
      <c r="D82" s="259">
        <v>6</v>
      </c>
      <c r="E82" s="259">
        <v>6</v>
      </c>
      <c r="F82" s="259">
        <v>6.5</v>
      </c>
      <c r="G82" s="259">
        <v>7</v>
      </c>
      <c r="H82" s="259">
        <v>7</v>
      </c>
      <c r="I82" s="259">
        <v>8.6999999999999993</v>
      </c>
      <c r="J82" s="259">
        <v>6</v>
      </c>
      <c r="K82" s="259">
        <v>6</v>
      </c>
      <c r="L82" s="259">
        <v>6.5</v>
      </c>
      <c r="M82" s="259">
        <v>7</v>
      </c>
      <c r="N82" s="259">
        <v>7</v>
      </c>
      <c r="O82" s="259">
        <v>0.2</v>
      </c>
      <c r="P82" s="259">
        <v>0.2</v>
      </c>
      <c r="Q82" s="259">
        <v>-1</v>
      </c>
      <c r="R82" s="259">
        <v>0</v>
      </c>
      <c r="S82" s="259">
        <v>1</v>
      </c>
      <c r="T82" s="259">
        <v>1</v>
      </c>
      <c r="U82" s="259">
        <v>4</v>
      </c>
      <c r="V82" s="259">
        <v>4</v>
      </c>
      <c r="W82" s="259">
        <v>2</v>
      </c>
      <c r="X82" s="259">
        <v>2</v>
      </c>
      <c r="Y82" s="259">
        <v>2</v>
      </c>
      <c r="Z82" s="259">
        <v>2</v>
      </c>
      <c r="AA82" s="259">
        <v>33030</v>
      </c>
      <c r="AB82" s="259">
        <v>39700</v>
      </c>
      <c r="AC82" s="259">
        <v>39800</v>
      </c>
      <c r="AD82" s="259">
        <v>39800</v>
      </c>
      <c r="AE82" s="259">
        <v>39940</v>
      </c>
      <c r="AF82" s="259">
        <v>40000</v>
      </c>
      <c r="AG82" s="264">
        <f t="shared" si="20"/>
        <v>1.58544</v>
      </c>
      <c r="AH82" s="264">
        <f t="shared" si="20"/>
        <v>1.9056</v>
      </c>
      <c r="AI82" s="264">
        <f t="shared" si="20"/>
        <v>0.95520000000000005</v>
      </c>
      <c r="AJ82" s="264">
        <f t="shared" si="20"/>
        <v>0.95520000000000005</v>
      </c>
      <c r="AK82" s="264">
        <f t="shared" si="20"/>
        <v>0.95855999999999997</v>
      </c>
      <c r="AL82" s="264">
        <f t="shared" si="20"/>
        <v>0.96</v>
      </c>
      <c r="AM82" s="239"/>
      <c r="AN82" s="239"/>
    </row>
    <row r="83" spans="1:40" ht="15.75">
      <c r="A83" s="250" t="s">
        <v>631</v>
      </c>
      <c r="B83" s="116" t="s">
        <v>610</v>
      </c>
      <c r="C83" s="259">
        <v>9.6999999999999993</v>
      </c>
      <c r="D83" s="259">
        <v>13</v>
      </c>
      <c r="E83" s="259">
        <v>15</v>
      </c>
      <c r="F83" s="259">
        <v>15.5</v>
      </c>
      <c r="G83" s="259">
        <v>16</v>
      </c>
      <c r="H83" s="259">
        <v>16.5</v>
      </c>
      <c r="I83" s="259">
        <v>9.6999999999999993</v>
      </c>
      <c r="J83" s="259">
        <v>13</v>
      </c>
      <c r="K83" s="259">
        <v>15</v>
      </c>
      <c r="L83" s="259">
        <v>15.5</v>
      </c>
      <c r="M83" s="259">
        <v>16</v>
      </c>
      <c r="N83" s="259">
        <v>16.5</v>
      </c>
      <c r="O83" s="259">
        <v>0.1</v>
      </c>
      <c r="P83" s="259">
        <v>0.2</v>
      </c>
      <c r="Q83" s="259">
        <v>-0.1</v>
      </c>
      <c r="R83" s="259">
        <v>0.2</v>
      </c>
      <c r="S83" s="259">
        <v>0.2</v>
      </c>
      <c r="T83" s="259">
        <v>0.2</v>
      </c>
      <c r="U83" s="259">
        <v>6</v>
      </c>
      <c r="V83" s="259">
        <v>6</v>
      </c>
      <c r="W83" s="259">
        <v>5</v>
      </c>
      <c r="X83" s="259">
        <v>5</v>
      </c>
      <c r="Y83" s="259">
        <v>5</v>
      </c>
      <c r="Z83" s="259">
        <v>5</v>
      </c>
      <c r="AA83" s="259">
        <v>26680</v>
      </c>
      <c r="AB83" s="259">
        <v>29700</v>
      </c>
      <c r="AC83" s="259">
        <v>33610</v>
      </c>
      <c r="AD83" s="259">
        <v>33610</v>
      </c>
      <c r="AE83" s="259">
        <v>33750</v>
      </c>
      <c r="AF83" s="259">
        <v>33800</v>
      </c>
      <c r="AG83" s="264">
        <f t="shared" si="20"/>
        <v>1.92096</v>
      </c>
      <c r="AH83" s="264">
        <f t="shared" si="20"/>
        <v>2.1383999999999999</v>
      </c>
      <c r="AI83" s="264">
        <f t="shared" si="20"/>
        <v>2.0165999999999999</v>
      </c>
      <c r="AJ83" s="264">
        <f t="shared" si="20"/>
        <v>2.0165999999999999</v>
      </c>
      <c r="AK83" s="264">
        <f t="shared" si="20"/>
        <v>2.0249999999999999</v>
      </c>
      <c r="AL83" s="264">
        <f t="shared" si="20"/>
        <v>2.028</v>
      </c>
      <c r="AM83" s="239"/>
      <c r="AN83" s="239"/>
    </row>
    <row r="84" spans="1:40" ht="15.75">
      <c r="A84" s="118"/>
      <c r="B84" s="251"/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  <c r="Y84" s="252"/>
      <c r="Z84" s="252"/>
      <c r="AA84" s="252"/>
      <c r="AB84" s="252"/>
      <c r="AC84" s="252"/>
      <c r="AD84" s="252"/>
      <c r="AE84" s="252"/>
      <c r="AF84" s="252"/>
      <c r="AG84" s="253"/>
      <c r="AH84" s="253"/>
      <c r="AI84" s="253"/>
      <c r="AJ84" s="253"/>
      <c r="AK84" s="253"/>
      <c r="AL84" s="253"/>
      <c r="AM84" s="239"/>
      <c r="AN84" s="239"/>
    </row>
    <row r="85" spans="1:40" ht="15.75" hidden="1" customHeight="1">
      <c r="A85" s="121" t="s">
        <v>632</v>
      </c>
      <c r="B85" s="255"/>
      <c r="C85" s="269"/>
      <c r="D85" s="269"/>
      <c r="E85" s="269"/>
      <c r="F85" s="269"/>
      <c r="G85" s="269"/>
      <c r="H85" s="269"/>
      <c r="I85" s="269"/>
      <c r="J85" s="269"/>
      <c r="K85" s="269"/>
      <c r="L85" s="269"/>
      <c r="M85" s="269"/>
      <c r="N85" s="269"/>
      <c r="O85" s="269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  <c r="AE85" s="269"/>
      <c r="AF85" s="269"/>
      <c r="AG85" s="270"/>
      <c r="AH85" s="270"/>
      <c r="AI85" s="270"/>
      <c r="AJ85" s="270"/>
      <c r="AK85" s="270"/>
      <c r="AL85" s="270"/>
      <c r="AM85" s="239"/>
      <c r="AN85" s="239"/>
    </row>
    <row r="86" spans="1:40" ht="15.75" hidden="1" customHeight="1">
      <c r="A86" s="155" t="s">
        <v>608</v>
      </c>
      <c r="B86" s="11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271"/>
      <c r="AH86" s="271"/>
      <c r="AI86" s="271"/>
      <c r="AJ86" s="271"/>
      <c r="AK86" s="271"/>
      <c r="AL86" s="271"/>
      <c r="AM86" s="239"/>
      <c r="AN86" s="239"/>
    </row>
    <row r="87" spans="1:40" ht="15.75" hidden="1">
      <c r="A87" s="47"/>
      <c r="B87" s="11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271"/>
      <c r="AH87" s="271"/>
      <c r="AI87" s="271"/>
      <c r="AJ87" s="271"/>
      <c r="AK87" s="271"/>
      <c r="AL87" s="271"/>
      <c r="AM87" s="239"/>
      <c r="AN87" s="239"/>
    </row>
    <row r="88" spans="1:40" ht="15.75" hidden="1">
      <c r="A88" s="118"/>
      <c r="B88" s="11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271"/>
      <c r="AH88" s="271"/>
      <c r="AI88" s="271"/>
      <c r="AJ88" s="271"/>
      <c r="AK88" s="271"/>
      <c r="AL88" s="271"/>
      <c r="AM88" s="239"/>
      <c r="AN88" s="239"/>
    </row>
    <row r="89" spans="1:40" s="249" customFormat="1" ht="49.5" customHeight="1">
      <c r="A89" s="372" t="s">
        <v>633</v>
      </c>
      <c r="B89" s="245"/>
      <c r="C89" s="246">
        <f>SUM(C91:C92)</f>
        <v>9.6</v>
      </c>
      <c r="D89" s="246">
        <f>SUM(D91:D92)</f>
        <v>9.6</v>
      </c>
      <c r="E89" s="246">
        <f t="shared" ref="E89:Z89" si="21">SUM(E91:E92)</f>
        <v>11.6</v>
      </c>
      <c r="F89" s="246">
        <f t="shared" si="21"/>
        <v>14</v>
      </c>
      <c r="G89" s="246">
        <f t="shared" si="21"/>
        <v>15</v>
      </c>
      <c r="H89" s="246">
        <f t="shared" si="21"/>
        <v>15</v>
      </c>
      <c r="I89" s="246">
        <f t="shared" ref="I89:P89" si="22">SUM(I91:I92)</f>
        <v>9.6</v>
      </c>
      <c r="J89" s="246">
        <f t="shared" si="22"/>
        <v>9.6</v>
      </c>
      <c r="K89" s="246">
        <f t="shared" si="22"/>
        <v>11.6</v>
      </c>
      <c r="L89" s="246">
        <f t="shared" si="22"/>
        <v>14</v>
      </c>
      <c r="M89" s="246">
        <f t="shared" si="22"/>
        <v>15</v>
      </c>
      <c r="N89" s="246">
        <f t="shared" si="22"/>
        <v>15</v>
      </c>
      <c r="O89" s="246">
        <f t="shared" si="22"/>
        <v>0.2</v>
      </c>
      <c r="P89" s="246">
        <f t="shared" si="22"/>
        <v>0.2</v>
      </c>
      <c r="Q89" s="246">
        <f t="shared" si="21"/>
        <v>2</v>
      </c>
      <c r="R89" s="246">
        <f t="shared" si="21"/>
        <v>2</v>
      </c>
      <c r="S89" s="246">
        <f t="shared" si="21"/>
        <v>2</v>
      </c>
      <c r="T89" s="246">
        <f t="shared" si="21"/>
        <v>2</v>
      </c>
      <c r="U89" s="246">
        <f>SUM(U91:U92)</f>
        <v>1</v>
      </c>
      <c r="V89" s="246">
        <f>SUM(V91:V92)</f>
        <v>1</v>
      </c>
      <c r="W89" s="246">
        <f t="shared" si="21"/>
        <v>1</v>
      </c>
      <c r="X89" s="246">
        <f t="shared" si="21"/>
        <v>1</v>
      </c>
      <c r="Y89" s="246">
        <f t="shared" si="21"/>
        <v>1</v>
      </c>
      <c r="Z89" s="246">
        <f t="shared" si="21"/>
        <v>1</v>
      </c>
      <c r="AA89" s="376">
        <f t="shared" ref="AA89:AF89" si="23">AG89/U89/12*1000000</f>
        <v>26686</v>
      </c>
      <c r="AB89" s="376">
        <f t="shared" si="23"/>
        <v>27200.000000000004</v>
      </c>
      <c r="AC89" s="376">
        <f t="shared" si="23"/>
        <v>33614</v>
      </c>
      <c r="AD89" s="376">
        <f t="shared" si="23"/>
        <v>33614</v>
      </c>
      <c r="AE89" s="376">
        <f t="shared" si="23"/>
        <v>33900</v>
      </c>
      <c r="AF89" s="376">
        <f t="shared" si="23"/>
        <v>33999.999999999993</v>
      </c>
      <c r="AG89" s="377">
        <f t="shared" ref="AG89:AL89" si="24">SUM(AG91:AG92)</f>
        <v>0.32023200000000002</v>
      </c>
      <c r="AH89" s="377">
        <f t="shared" si="24"/>
        <v>0.32640000000000002</v>
      </c>
      <c r="AI89" s="377">
        <f t="shared" si="24"/>
        <v>0.403368</v>
      </c>
      <c r="AJ89" s="377">
        <f t="shared" si="24"/>
        <v>0.403368</v>
      </c>
      <c r="AK89" s="377">
        <f t="shared" si="24"/>
        <v>0.40679999999999999</v>
      </c>
      <c r="AL89" s="377">
        <f t="shared" si="24"/>
        <v>0.40799999999999997</v>
      </c>
      <c r="AM89" s="248"/>
      <c r="AN89" s="248"/>
    </row>
    <row r="90" spans="1:40" ht="15.75" customHeight="1">
      <c r="A90" s="155" t="s">
        <v>608</v>
      </c>
      <c r="B90" s="116"/>
      <c r="C90" s="259"/>
      <c r="D90" s="259"/>
      <c r="E90" s="259"/>
      <c r="F90" s="259"/>
      <c r="G90" s="259"/>
      <c r="H90" s="259"/>
      <c r="I90" s="259"/>
      <c r="J90" s="259"/>
      <c r="K90" s="259"/>
      <c r="L90" s="259"/>
      <c r="M90" s="259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64"/>
      <c r="AH90" s="264"/>
      <c r="AI90" s="264"/>
      <c r="AJ90" s="264"/>
      <c r="AK90" s="264"/>
      <c r="AL90" s="264"/>
      <c r="AM90" s="239"/>
      <c r="AN90" s="239"/>
    </row>
    <row r="91" spans="1:40" ht="15.75">
      <c r="A91" s="364" t="s">
        <v>634</v>
      </c>
      <c r="B91" s="116" t="s">
        <v>610</v>
      </c>
      <c r="C91" s="262">
        <v>9.6</v>
      </c>
      <c r="D91" s="262">
        <v>9.6</v>
      </c>
      <c r="E91" s="262">
        <v>11.6</v>
      </c>
      <c r="F91" s="262">
        <v>14</v>
      </c>
      <c r="G91" s="262">
        <v>15</v>
      </c>
      <c r="H91" s="262">
        <v>15</v>
      </c>
      <c r="I91" s="262">
        <v>9.6</v>
      </c>
      <c r="J91" s="262">
        <v>9.6</v>
      </c>
      <c r="K91" s="262">
        <v>11.6</v>
      </c>
      <c r="L91" s="262">
        <v>14</v>
      </c>
      <c r="M91" s="262">
        <v>15</v>
      </c>
      <c r="N91" s="262">
        <v>15</v>
      </c>
      <c r="O91" s="259">
        <v>0.2</v>
      </c>
      <c r="P91" s="259">
        <v>0.2</v>
      </c>
      <c r="Q91" s="259">
        <v>2</v>
      </c>
      <c r="R91" s="259">
        <v>2</v>
      </c>
      <c r="S91" s="259">
        <v>2</v>
      </c>
      <c r="T91" s="259">
        <v>2</v>
      </c>
      <c r="U91" s="259">
        <v>1</v>
      </c>
      <c r="V91" s="259">
        <v>1</v>
      </c>
      <c r="W91" s="259">
        <v>1</v>
      </c>
      <c r="X91" s="259">
        <v>1</v>
      </c>
      <c r="Y91" s="259">
        <v>1</v>
      </c>
      <c r="Z91" s="259">
        <v>1</v>
      </c>
      <c r="AA91" s="259">
        <v>26686</v>
      </c>
      <c r="AB91" s="259">
        <v>27200</v>
      </c>
      <c r="AC91" s="259">
        <v>33614</v>
      </c>
      <c r="AD91" s="259">
        <v>33614</v>
      </c>
      <c r="AE91" s="259">
        <v>33900</v>
      </c>
      <c r="AF91" s="259">
        <v>34000</v>
      </c>
      <c r="AG91" s="264">
        <f t="shared" ref="AG91:AL91" si="25">U91*AA91*12/1000000</f>
        <v>0.32023200000000002</v>
      </c>
      <c r="AH91" s="264">
        <f t="shared" si="25"/>
        <v>0.32640000000000002</v>
      </c>
      <c r="AI91" s="264">
        <f t="shared" si="25"/>
        <v>0.403368</v>
      </c>
      <c r="AJ91" s="264">
        <f t="shared" si="25"/>
        <v>0.403368</v>
      </c>
      <c r="AK91" s="365">
        <f t="shared" si="25"/>
        <v>0.40679999999999999</v>
      </c>
      <c r="AL91" s="365">
        <f t="shared" si="25"/>
        <v>0.40799999999999997</v>
      </c>
      <c r="AM91" s="239"/>
      <c r="AN91" s="239"/>
    </row>
    <row r="92" spans="1:40" ht="16.5" hidden="1" customHeight="1">
      <c r="A92" s="47"/>
      <c r="B92" s="116" t="s">
        <v>610</v>
      </c>
      <c r="C92" s="282"/>
      <c r="D92" s="282"/>
      <c r="E92" s="282"/>
      <c r="F92" s="282"/>
      <c r="G92" s="282"/>
      <c r="H92" s="282"/>
      <c r="I92" s="282"/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2"/>
      <c r="Z92" s="282"/>
      <c r="AA92" s="282"/>
      <c r="AB92" s="282"/>
      <c r="AC92" s="259"/>
      <c r="AD92" s="259"/>
      <c r="AE92" s="259"/>
      <c r="AF92" s="259"/>
      <c r="AG92" s="283"/>
      <c r="AH92" s="283"/>
      <c r="AI92" s="283"/>
      <c r="AJ92" s="283"/>
      <c r="AK92" s="283"/>
      <c r="AL92" s="283"/>
      <c r="AM92" s="239"/>
      <c r="AN92" s="239"/>
    </row>
    <row r="93" spans="1:40" ht="12.75" hidden="1" customHeight="1">
      <c r="A93" s="121" t="s">
        <v>635</v>
      </c>
      <c r="B93" s="255"/>
      <c r="C93" s="269"/>
      <c r="D93" s="269"/>
      <c r="E93" s="269"/>
      <c r="F93" s="269"/>
      <c r="G93" s="269"/>
      <c r="H93" s="269"/>
      <c r="I93" s="269"/>
      <c r="J93" s="269"/>
      <c r="K93" s="269"/>
      <c r="L93" s="269"/>
      <c r="M93" s="269"/>
      <c r="N93" s="269"/>
      <c r="O93" s="269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  <c r="AE93" s="269"/>
      <c r="AF93" s="269"/>
      <c r="AG93" s="270"/>
      <c r="AH93" s="270"/>
      <c r="AI93" s="270"/>
      <c r="AJ93" s="270"/>
      <c r="AK93" s="270"/>
      <c r="AL93" s="270"/>
      <c r="AM93" s="239"/>
      <c r="AN93" s="239"/>
    </row>
    <row r="94" spans="1:40" ht="12.75" hidden="1" customHeight="1">
      <c r="A94" s="155" t="s">
        <v>608</v>
      </c>
      <c r="B94" s="11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271"/>
      <c r="AH94" s="271"/>
      <c r="AI94" s="271"/>
      <c r="AJ94" s="271"/>
      <c r="AK94" s="271"/>
      <c r="AL94" s="271"/>
      <c r="AM94" s="239"/>
      <c r="AN94" s="239"/>
    </row>
    <row r="95" spans="1:40" ht="15.75" hidden="1">
      <c r="A95" s="47"/>
      <c r="B95" s="11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271"/>
      <c r="AH95" s="271"/>
      <c r="AI95" s="271"/>
      <c r="AJ95" s="271"/>
      <c r="AK95" s="271"/>
      <c r="AL95" s="271"/>
      <c r="AM95" s="239"/>
      <c r="AN95" s="239"/>
    </row>
    <row r="96" spans="1:40" ht="15.75" hidden="1">
      <c r="A96" s="118"/>
      <c r="B96" s="11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271"/>
      <c r="AH96" s="271"/>
      <c r="AI96" s="271"/>
      <c r="AJ96" s="271"/>
      <c r="AK96" s="271"/>
      <c r="AL96" s="271"/>
      <c r="AM96" s="239"/>
      <c r="AN96" s="239"/>
    </row>
    <row r="97" spans="1:40" s="249" customFormat="1" ht="12.75" customHeight="1">
      <c r="A97" s="372" t="s">
        <v>636</v>
      </c>
      <c r="B97" s="245"/>
      <c r="C97" s="246">
        <f t="shared" ref="C97:H97" si="26">C99</f>
        <v>399.88</v>
      </c>
      <c r="D97" s="246">
        <f t="shared" si="26"/>
        <v>416.44</v>
      </c>
      <c r="E97" s="246">
        <f t="shared" si="26"/>
        <v>417</v>
      </c>
      <c r="F97" s="246">
        <f t="shared" si="26"/>
        <v>418</v>
      </c>
      <c r="G97" s="246">
        <f t="shared" si="26"/>
        <v>419</v>
      </c>
      <c r="H97" s="246">
        <f t="shared" si="26"/>
        <v>420</v>
      </c>
      <c r="I97" s="246">
        <f t="shared" ref="I97:P97" si="27">I99</f>
        <v>399.88</v>
      </c>
      <c r="J97" s="246">
        <f t="shared" si="27"/>
        <v>416.44</v>
      </c>
      <c r="K97" s="246">
        <f t="shared" si="27"/>
        <v>417</v>
      </c>
      <c r="L97" s="246">
        <f t="shared" si="27"/>
        <v>418</v>
      </c>
      <c r="M97" s="246">
        <f t="shared" si="27"/>
        <v>419</v>
      </c>
      <c r="N97" s="246">
        <f t="shared" si="27"/>
        <v>420</v>
      </c>
      <c r="O97" s="246">
        <f t="shared" si="27"/>
        <v>0</v>
      </c>
      <c r="P97" s="246">
        <f t="shared" si="27"/>
        <v>0</v>
      </c>
      <c r="Q97" s="246">
        <f>Q99</f>
        <v>0</v>
      </c>
      <c r="R97" s="246">
        <f>R99</f>
        <v>0</v>
      </c>
      <c r="S97" s="246">
        <f>S99</f>
        <v>0</v>
      </c>
      <c r="T97" s="246">
        <f t="shared" ref="T97:AE97" si="28">T99</f>
        <v>0</v>
      </c>
      <c r="U97" s="246">
        <f>U99</f>
        <v>137</v>
      </c>
      <c r="V97" s="246">
        <f>V99</f>
        <v>135</v>
      </c>
      <c r="W97" s="246">
        <f t="shared" si="28"/>
        <v>140</v>
      </c>
      <c r="X97" s="246">
        <f t="shared" si="28"/>
        <v>137</v>
      </c>
      <c r="Y97" s="246">
        <f t="shared" si="28"/>
        <v>135</v>
      </c>
      <c r="Z97" s="246">
        <f t="shared" si="28"/>
        <v>135</v>
      </c>
      <c r="AA97" s="246">
        <f t="shared" si="28"/>
        <v>26216</v>
      </c>
      <c r="AB97" s="246">
        <f t="shared" si="28"/>
        <v>27200</v>
      </c>
      <c r="AC97" s="246">
        <f t="shared" si="28"/>
        <v>33614</v>
      </c>
      <c r="AD97" s="246">
        <f t="shared" si="28"/>
        <v>34000</v>
      </c>
      <c r="AE97" s="246">
        <f t="shared" si="28"/>
        <v>35000</v>
      </c>
      <c r="AF97" s="246">
        <v>36000</v>
      </c>
      <c r="AG97" s="247">
        <f t="shared" ref="AG97:AL97" si="29">U97*AA97*12/1000000</f>
        <v>43.099103999999997</v>
      </c>
      <c r="AH97" s="247">
        <f t="shared" si="29"/>
        <v>44.064</v>
      </c>
      <c r="AI97" s="247">
        <f t="shared" si="29"/>
        <v>56.471519999999998</v>
      </c>
      <c r="AJ97" s="247">
        <f t="shared" si="29"/>
        <v>55.896000000000001</v>
      </c>
      <c r="AK97" s="247">
        <f t="shared" si="29"/>
        <v>56.7</v>
      </c>
      <c r="AL97" s="247">
        <f t="shared" si="29"/>
        <v>58.32</v>
      </c>
      <c r="AM97" s="248"/>
      <c r="AN97" s="248"/>
    </row>
    <row r="98" spans="1:40" ht="12.75" customHeight="1">
      <c r="A98" s="155" t="s">
        <v>608</v>
      </c>
      <c r="B98" s="116"/>
      <c r="C98" s="259"/>
      <c r="D98" s="259"/>
      <c r="E98" s="259"/>
      <c r="F98" s="259"/>
      <c r="G98" s="259"/>
      <c r="H98" s="259"/>
      <c r="I98" s="259"/>
      <c r="J98" s="259"/>
      <c r="K98" s="259"/>
      <c r="L98" s="259"/>
      <c r="M98" s="259"/>
      <c r="N98" s="259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59"/>
      <c r="AB98" s="259"/>
      <c r="AC98" s="259"/>
      <c r="AD98" s="259"/>
      <c r="AE98" s="259"/>
      <c r="AF98" s="259"/>
      <c r="AG98" s="264"/>
      <c r="AH98" s="264"/>
      <c r="AI98" s="264"/>
      <c r="AJ98" s="264"/>
      <c r="AK98" s="264"/>
      <c r="AL98" s="264"/>
      <c r="AM98" s="239"/>
      <c r="AN98" s="239"/>
    </row>
    <row r="99" spans="1:40" ht="31.5">
      <c r="A99" s="47" t="s">
        <v>184</v>
      </c>
      <c r="B99" s="196"/>
      <c r="C99" s="366">
        <v>399.88</v>
      </c>
      <c r="D99" s="366">
        <v>416.44</v>
      </c>
      <c r="E99" s="366">
        <v>417</v>
      </c>
      <c r="F99" s="366">
        <v>418</v>
      </c>
      <c r="G99" s="366">
        <v>419</v>
      </c>
      <c r="H99" s="366">
        <v>420</v>
      </c>
      <c r="I99" s="366">
        <v>399.88</v>
      </c>
      <c r="J99" s="366">
        <v>416.44</v>
      </c>
      <c r="K99" s="366">
        <v>417</v>
      </c>
      <c r="L99" s="366">
        <v>418</v>
      </c>
      <c r="M99" s="366">
        <v>419</v>
      </c>
      <c r="N99" s="366">
        <v>420</v>
      </c>
      <c r="O99" s="366">
        <v>0</v>
      </c>
      <c r="P99" s="366">
        <v>0</v>
      </c>
      <c r="Q99" s="366">
        <v>0</v>
      </c>
      <c r="R99" s="366">
        <v>0</v>
      </c>
      <c r="S99" s="366">
        <v>0</v>
      </c>
      <c r="T99" s="366">
        <v>0</v>
      </c>
      <c r="U99" s="366">
        <v>137</v>
      </c>
      <c r="V99" s="366">
        <v>135</v>
      </c>
      <c r="W99" s="366">
        <v>140</v>
      </c>
      <c r="X99" s="366">
        <v>137</v>
      </c>
      <c r="Y99" s="366">
        <v>135</v>
      </c>
      <c r="Z99" s="366">
        <v>135</v>
      </c>
      <c r="AA99" s="366">
        <v>26216</v>
      </c>
      <c r="AB99" s="366">
        <v>27200</v>
      </c>
      <c r="AC99" s="366">
        <v>33614</v>
      </c>
      <c r="AD99" s="366">
        <v>34000</v>
      </c>
      <c r="AE99" s="366">
        <v>35000</v>
      </c>
      <c r="AF99" s="366">
        <v>36000</v>
      </c>
      <c r="AG99" s="367">
        <f t="shared" ref="AG99:AL99" si="30">U99*AA99*12/1000000</f>
        <v>43.099103999999997</v>
      </c>
      <c r="AH99" s="367">
        <f t="shared" si="30"/>
        <v>44.064</v>
      </c>
      <c r="AI99" s="367">
        <f t="shared" si="30"/>
        <v>56.471519999999998</v>
      </c>
      <c r="AJ99" s="367">
        <f t="shared" si="30"/>
        <v>55.896000000000001</v>
      </c>
      <c r="AK99" s="367">
        <f t="shared" si="30"/>
        <v>56.7</v>
      </c>
      <c r="AL99" s="367">
        <f t="shared" si="30"/>
        <v>58.32</v>
      </c>
      <c r="AM99" s="239"/>
      <c r="AN99" s="239"/>
    </row>
    <row r="100" spans="1:40" s="249" customFormat="1" ht="15.75">
      <c r="A100" s="372" t="s">
        <v>5</v>
      </c>
      <c r="B100" s="373"/>
      <c r="C100" s="378">
        <f t="shared" ref="C100:H100" si="31">SUM(C102:C104)</f>
        <v>0</v>
      </c>
      <c r="D100" s="378">
        <f t="shared" si="31"/>
        <v>0</v>
      </c>
      <c r="E100" s="378">
        <f t="shared" si="31"/>
        <v>10</v>
      </c>
      <c r="F100" s="378">
        <f t="shared" si="31"/>
        <v>10.5</v>
      </c>
      <c r="G100" s="378">
        <f t="shared" si="31"/>
        <v>11</v>
      </c>
      <c r="H100" s="378">
        <f t="shared" si="31"/>
        <v>11.5</v>
      </c>
      <c r="I100" s="378">
        <f t="shared" ref="I100:N100" si="32">SUM(I102:I104)</f>
        <v>0</v>
      </c>
      <c r="J100" s="378">
        <f t="shared" si="32"/>
        <v>0</v>
      </c>
      <c r="K100" s="378">
        <f t="shared" si="32"/>
        <v>11</v>
      </c>
      <c r="L100" s="378">
        <f t="shared" si="32"/>
        <v>11.5</v>
      </c>
      <c r="M100" s="378">
        <f t="shared" si="32"/>
        <v>12</v>
      </c>
      <c r="N100" s="378">
        <f t="shared" si="32"/>
        <v>12.5</v>
      </c>
      <c r="O100" s="378">
        <f>SUM(O102:O104)</f>
        <v>0</v>
      </c>
      <c r="P100" s="378">
        <f>SUM(P102:P104)</f>
        <v>0</v>
      </c>
      <c r="Q100" s="378">
        <f>SUM(Q102:Q104)</f>
        <v>1</v>
      </c>
      <c r="R100" s="378">
        <f>SUM(R102:R104)</f>
        <v>1</v>
      </c>
      <c r="S100" s="378">
        <f>SUM(S102:S104)</f>
        <v>1</v>
      </c>
      <c r="T100" s="378">
        <f t="shared" ref="T100:Z100" si="33">SUM(T102:T104)</f>
        <v>1</v>
      </c>
      <c r="U100" s="378">
        <f t="shared" si="33"/>
        <v>0</v>
      </c>
      <c r="V100" s="378">
        <f t="shared" si="33"/>
        <v>0</v>
      </c>
      <c r="W100" s="378">
        <f t="shared" si="33"/>
        <v>1</v>
      </c>
      <c r="X100" s="378">
        <f t="shared" si="33"/>
        <v>1</v>
      </c>
      <c r="Y100" s="378">
        <f t="shared" si="33"/>
        <v>1</v>
      </c>
      <c r="Z100" s="378">
        <f t="shared" si="33"/>
        <v>1</v>
      </c>
      <c r="AA100" s="379"/>
      <c r="AB100" s="379"/>
      <c r="AC100" s="246">
        <f>AC102</f>
        <v>33614</v>
      </c>
      <c r="AD100" s="246">
        <f>AD102</f>
        <v>34000</v>
      </c>
      <c r="AE100" s="246">
        <f>AE102</f>
        <v>34500</v>
      </c>
      <c r="AF100" s="246">
        <f>AF102</f>
        <v>35000</v>
      </c>
      <c r="AG100" s="380">
        <f t="shared" ref="AG100:AL100" si="34">SUM(AG102:AG104)</f>
        <v>0</v>
      </c>
      <c r="AH100" s="380">
        <f t="shared" si="34"/>
        <v>0</v>
      </c>
      <c r="AI100" s="380">
        <f t="shared" si="34"/>
        <v>0.403368</v>
      </c>
      <c r="AJ100" s="380">
        <f t="shared" si="34"/>
        <v>0.40799999999999997</v>
      </c>
      <c r="AK100" s="380">
        <f t="shared" si="34"/>
        <v>0.41399999999999998</v>
      </c>
      <c r="AL100" s="380">
        <f t="shared" si="34"/>
        <v>0.42</v>
      </c>
      <c r="AM100" s="248"/>
      <c r="AN100" s="248"/>
    </row>
    <row r="101" spans="1:40" ht="15.75">
      <c r="A101" s="155" t="s">
        <v>608</v>
      </c>
      <c r="B101" s="116"/>
      <c r="C101" s="259"/>
      <c r="D101" s="259"/>
      <c r="E101" s="259"/>
      <c r="F101" s="259"/>
      <c r="G101" s="259"/>
      <c r="H101" s="259"/>
      <c r="I101" s="259"/>
      <c r="J101" s="259"/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  <c r="V101" s="259"/>
      <c r="W101" s="259"/>
      <c r="X101" s="259"/>
      <c r="Y101" s="259"/>
      <c r="Z101" s="259"/>
      <c r="AA101" s="259"/>
      <c r="AB101" s="259"/>
      <c r="AC101" s="259"/>
      <c r="AD101" s="259"/>
      <c r="AE101" s="259"/>
      <c r="AF101" s="259"/>
      <c r="AG101" s="264"/>
      <c r="AH101" s="264"/>
      <c r="AI101" s="264"/>
      <c r="AJ101" s="264"/>
      <c r="AK101" s="264"/>
      <c r="AL101" s="264"/>
      <c r="AM101" s="239"/>
      <c r="AN101" s="239"/>
    </row>
    <row r="102" spans="1:40" ht="15.75">
      <c r="A102" s="118" t="s">
        <v>333</v>
      </c>
      <c r="B102" s="251" t="s">
        <v>610</v>
      </c>
      <c r="C102" s="266"/>
      <c r="D102" s="266"/>
      <c r="E102" s="266">
        <v>10</v>
      </c>
      <c r="F102" s="266">
        <v>10.5</v>
      </c>
      <c r="G102" s="266">
        <v>11</v>
      </c>
      <c r="H102" s="266">
        <v>11.5</v>
      </c>
      <c r="I102" s="266"/>
      <c r="J102" s="266"/>
      <c r="K102" s="266">
        <v>11</v>
      </c>
      <c r="L102" s="266">
        <v>11.5</v>
      </c>
      <c r="M102" s="266">
        <v>12</v>
      </c>
      <c r="N102" s="266">
        <v>12.5</v>
      </c>
      <c r="O102" s="266"/>
      <c r="P102" s="266"/>
      <c r="Q102" s="266">
        <v>1</v>
      </c>
      <c r="R102" s="266">
        <v>1</v>
      </c>
      <c r="S102" s="266">
        <v>1</v>
      </c>
      <c r="T102" s="266">
        <v>1</v>
      </c>
      <c r="U102" s="266"/>
      <c r="V102" s="266"/>
      <c r="W102" s="266">
        <v>1</v>
      </c>
      <c r="X102" s="266">
        <v>1</v>
      </c>
      <c r="Y102" s="266">
        <v>1</v>
      </c>
      <c r="Z102" s="266">
        <v>1</v>
      </c>
      <c r="AA102" s="368"/>
      <c r="AB102" s="368"/>
      <c r="AC102" s="368">
        <v>33614</v>
      </c>
      <c r="AD102" s="368">
        <v>34000</v>
      </c>
      <c r="AE102" s="368">
        <v>34500</v>
      </c>
      <c r="AF102" s="368">
        <v>35000</v>
      </c>
      <c r="AG102" s="367">
        <f t="shared" ref="AG102:AL102" si="35">U102*AA102*12/1000000</f>
        <v>0</v>
      </c>
      <c r="AH102" s="367">
        <f t="shared" si="35"/>
        <v>0</v>
      </c>
      <c r="AI102" s="367">
        <f t="shared" si="35"/>
        <v>0.403368</v>
      </c>
      <c r="AJ102" s="367">
        <f t="shared" si="35"/>
        <v>0.40799999999999997</v>
      </c>
      <c r="AK102" s="367">
        <f t="shared" si="35"/>
        <v>0.41399999999999998</v>
      </c>
      <c r="AL102" s="367">
        <f t="shared" si="35"/>
        <v>0.42</v>
      </c>
      <c r="AM102" s="239"/>
      <c r="AN102" s="239"/>
    </row>
    <row r="103" spans="1:40" ht="15.75" hidden="1">
      <c r="A103" s="280"/>
      <c r="B103" s="118"/>
      <c r="C103" s="281"/>
      <c r="D103" s="281"/>
      <c r="E103" s="281"/>
      <c r="F103" s="281"/>
      <c r="G103" s="281"/>
      <c r="H103" s="281"/>
      <c r="I103" s="281"/>
      <c r="J103" s="281"/>
      <c r="K103" s="281"/>
      <c r="L103" s="281"/>
      <c r="M103" s="281"/>
      <c r="N103" s="281"/>
      <c r="O103" s="282"/>
      <c r="P103" s="282"/>
      <c r="Q103" s="282"/>
      <c r="R103" s="282"/>
      <c r="S103" s="282"/>
      <c r="T103" s="282"/>
      <c r="U103" s="282"/>
      <c r="V103" s="282"/>
      <c r="W103" s="282"/>
      <c r="X103" s="282"/>
      <c r="Y103" s="282"/>
      <c r="Z103" s="282"/>
      <c r="AA103" s="282"/>
      <c r="AB103" s="282"/>
      <c r="AC103" s="282"/>
      <c r="AD103" s="282"/>
      <c r="AE103" s="282"/>
      <c r="AF103" s="282"/>
      <c r="AG103" s="283"/>
      <c r="AH103" s="283"/>
      <c r="AI103" s="283"/>
      <c r="AJ103" s="283"/>
      <c r="AK103" s="284"/>
      <c r="AL103" s="284"/>
      <c r="AM103" s="239"/>
      <c r="AN103" s="239"/>
    </row>
    <row r="104" spans="1:40" s="286" customFormat="1" ht="15.75" hidden="1" customHeight="1">
      <c r="A104" s="118"/>
      <c r="B104" s="118" t="s">
        <v>610</v>
      </c>
      <c r="C104" s="281">
        <v>0</v>
      </c>
      <c r="D104" s="281">
        <v>0</v>
      </c>
      <c r="E104" s="281">
        <v>0</v>
      </c>
      <c r="F104" s="281">
        <v>0</v>
      </c>
      <c r="G104" s="281">
        <v>0</v>
      </c>
      <c r="H104" s="281">
        <v>0</v>
      </c>
      <c r="I104" s="281">
        <v>0</v>
      </c>
      <c r="J104" s="281">
        <v>0</v>
      </c>
      <c r="K104" s="281">
        <v>0</v>
      </c>
      <c r="L104" s="281">
        <v>0</v>
      </c>
      <c r="M104" s="281">
        <v>0</v>
      </c>
      <c r="N104" s="281">
        <v>0</v>
      </c>
      <c r="O104" s="282">
        <v>0</v>
      </c>
      <c r="P104" s="282">
        <v>0</v>
      </c>
      <c r="Q104" s="282">
        <v>0</v>
      </c>
      <c r="R104" s="282">
        <v>0</v>
      </c>
      <c r="S104" s="282">
        <v>0</v>
      </c>
      <c r="T104" s="282">
        <v>0</v>
      </c>
      <c r="U104" s="282">
        <v>0</v>
      </c>
      <c r="V104" s="282">
        <v>0</v>
      </c>
      <c r="W104" s="282">
        <v>0</v>
      </c>
      <c r="X104" s="282">
        <v>0</v>
      </c>
      <c r="Y104" s="282">
        <v>0</v>
      </c>
      <c r="Z104" s="282">
        <v>0</v>
      </c>
      <c r="AA104" s="282">
        <v>0</v>
      </c>
      <c r="AB104" s="282">
        <v>0</v>
      </c>
      <c r="AC104" s="282">
        <v>0</v>
      </c>
      <c r="AD104" s="282">
        <v>0</v>
      </c>
      <c r="AE104" s="282">
        <v>0</v>
      </c>
      <c r="AF104" s="282">
        <v>0</v>
      </c>
      <c r="AG104" s="283">
        <f t="shared" ref="AG104:AL104" si="36">U104*AA104*12/1000000</f>
        <v>0</v>
      </c>
      <c r="AH104" s="283">
        <f t="shared" si="36"/>
        <v>0</v>
      </c>
      <c r="AI104" s="283">
        <f t="shared" si="36"/>
        <v>0</v>
      </c>
      <c r="AJ104" s="283">
        <f t="shared" si="36"/>
        <v>0</v>
      </c>
      <c r="AK104" s="283">
        <f t="shared" si="36"/>
        <v>0</v>
      </c>
      <c r="AL104" s="283">
        <f t="shared" si="36"/>
        <v>0</v>
      </c>
      <c r="AM104" s="285"/>
      <c r="AN104" s="285"/>
    </row>
    <row r="105" spans="1:40" s="290" customFormat="1" ht="35.25" hidden="1" customHeight="1">
      <c r="A105" s="123" t="s">
        <v>637</v>
      </c>
      <c r="B105" s="191"/>
      <c r="C105" s="287">
        <f t="shared" ref="C105:M105" si="37">SUM(C107)</f>
        <v>0</v>
      </c>
      <c r="D105" s="287">
        <f t="shared" si="37"/>
        <v>0</v>
      </c>
      <c r="E105" s="287">
        <f t="shared" si="37"/>
        <v>0</v>
      </c>
      <c r="F105" s="287">
        <f t="shared" si="37"/>
        <v>0</v>
      </c>
      <c r="G105" s="287">
        <f t="shared" si="37"/>
        <v>0</v>
      </c>
      <c r="H105" s="287">
        <f t="shared" si="37"/>
        <v>0</v>
      </c>
      <c r="I105" s="287">
        <f t="shared" si="37"/>
        <v>0</v>
      </c>
      <c r="J105" s="287">
        <f t="shared" si="37"/>
        <v>0</v>
      </c>
      <c r="K105" s="287">
        <f t="shared" si="37"/>
        <v>0</v>
      </c>
      <c r="L105" s="287">
        <f t="shared" si="37"/>
        <v>0</v>
      </c>
      <c r="M105" s="287">
        <f t="shared" si="37"/>
        <v>0</v>
      </c>
      <c r="N105" s="287">
        <f t="shared" ref="N105:S105" si="38">SUM(N107)</f>
        <v>0</v>
      </c>
      <c r="O105" s="287">
        <f t="shared" si="38"/>
        <v>0</v>
      </c>
      <c r="P105" s="287">
        <f t="shared" si="38"/>
        <v>0</v>
      </c>
      <c r="Q105" s="287">
        <f t="shared" si="38"/>
        <v>0</v>
      </c>
      <c r="R105" s="287">
        <f t="shared" si="38"/>
        <v>0</v>
      </c>
      <c r="S105" s="287">
        <f t="shared" si="38"/>
        <v>0</v>
      </c>
      <c r="T105" s="287">
        <f t="shared" ref="T105:AL105" si="39">SUM(T107)</f>
        <v>0</v>
      </c>
      <c r="U105" s="287">
        <f t="shared" si="39"/>
        <v>0</v>
      </c>
      <c r="V105" s="287">
        <f t="shared" si="39"/>
        <v>0</v>
      </c>
      <c r="W105" s="287">
        <f t="shared" si="39"/>
        <v>0</v>
      </c>
      <c r="X105" s="287">
        <f t="shared" si="39"/>
        <v>0</v>
      </c>
      <c r="Y105" s="287">
        <f t="shared" si="39"/>
        <v>0</v>
      </c>
      <c r="Z105" s="287">
        <f t="shared" si="39"/>
        <v>0</v>
      </c>
      <c r="AA105" s="287">
        <f t="shared" si="39"/>
        <v>0</v>
      </c>
      <c r="AB105" s="287">
        <f t="shared" si="39"/>
        <v>0</v>
      </c>
      <c r="AC105" s="287">
        <f t="shared" si="39"/>
        <v>0</v>
      </c>
      <c r="AD105" s="287">
        <f t="shared" si="39"/>
        <v>0</v>
      </c>
      <c r="AE105" s="287">
        <f t="shared" si="39"/>
        <v>0</v>
      </c>
      <c r="AF105" s="287">
        <f t="shared" si="39"/>
        <v>0</v>
      </c>
      <c r="AG105" s="288">
        <f t="shared" si="39"/>
        <v>0</v>
      </c>
      <c r="AH105" s="288">
        <f t="shared" si="39"/>
        <v>0</v>
      </c>
      <c r="AI105" s="288">
        <f t="shared" si="39"/>
        <v>0</v>
      </c>
      <c r="AJ105" s="288">
        <f t="shared" si="39"/>
        <v>0</v>
      </c>
      <c r="AK105" s="288">
        <f t="shared" si="39"/>
        <v>0</v>
      </c>
      <c r="AL105" s="288">
        <f t="shared" si="39"/>
        <v>0</v>
      </c>
      <c r="AM105" s="289"/>
      <c r="AN105" s="289"/>
    </row>
    <row r="106" spans="1:40" ht="53.25" hidden="1" customHeight="1">
      <c r="A106" s="47" t="s">
        <v>638</v>
      </c>
      <c r="B106" s="19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291"/>
      <c r="AH106" s="271"/>
      <c r="AI106" s="271"/>
      <c r="AJ106" s="271"/>
      <c r="AK106" s="271"/>
      <c r="AL106" s="271"/>
      <c r="AM106" s="239"/>
      <c r="AN106" s="239"/>
    </row>
    <row r="107" spans="1:40" s="371" customFormat="1" ht="15.75" hidden="1">
      <c r="A107" s="369"/>
      <c r="B107" s="370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291"/>
      <c r="AH107" s="264"/>
      <c r="AI107" s="264"/>
      <c r="AJ107" s="264"/>
      <c r="AK107" s="264"/>
      <c r="AL107" s="264"/>
      <c r="AM107" s="239"/>
      <c r="AN107" s="239"/>
    </row>
    <row r="108" spans="1:40" ht="16.5" thickBot="1">
      <c r="A108" s="292"/>
      <c r="B108" s="293"/>
      <c r="C108" s="117"/>
      <c r="D108" s="117"/>
      <c r="E108" s="46"/>
      <c r="F108" s="46"/>
      <c r="G108" s="46"/>
      <c r="H108" s="46"/>
      <c r="I108" s="117"/>
      <c r="J108" s="117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271"/>
      <c r="AH108" s="270"/>
      <c r="AI108" s="270"/>
      <c r="AJ108" s="270"/>
      <c r="AK108" s="270"/>
      <c r="AL108" s="270"/>
      <c r="AM108" s="294"/>
      <c r="AN108" s="294"/>
    </row>
    <row r="109" spans="1:40" ht="28.5" customHeight="1" thickTop="1" thickBot="1">
      <c r="A109" s="295" t="s">
        <v>639</v>
      </c>
      <c r="B109" s="295"/>
      <c r="C109" s="296">
        <f t="shared" ref="C109:Z109" si="40">C9+C13+C79+C89+C97+C100+C105+C71</f>
        <v>911.18</v>
      </c>
      <c r="D109" s="296">
        <f t="shared" si="40"/>
        <v>1074.24</v>
      </c>
      <c r="E109" s="296">
        <f t="shared" si="40"/>
        <v>1141.0999999999999</v>
      </c>
      <c r="F109" s="296">
        <f t="shared" si="40"/>
        <v>1148.5</v>
      </c>
      <c r="G109" s="296">
        <f t="shared" si="40"/>
        <v>1164</v>
      </c>
      <c r="H109" s="296">
        <f t="shared" si="40"/>
        <v>1177.5</v>
      </c>
      <c r="I109" s="296">
        <f t="shared" si="40"/>
        <v>911.18</v>
      </c>
      <c r="J109" s="296">
        <f t="shared" si="40"/>
        <v>1074.24</v>
      </c>
      <c r="K109" s="296">
        <f t="shared" si="40"/>
        <v>1142.0999999999999</v>
      </c>
      <c r="L109" s="296">
        <f t="shared" si="40"/>
        <v>1149.5</v>
      </c>
      <c r="M109" s="296">
        <f t="shared" si="40"/>
        <v>1165</v>
      </c>
      <c r="N109" s="296">
        <f t="shared" si="40"/>
        <v>1178.5</v>
      </c>
      <c r="O109" s="296">
        <f t="shared" si="40"/>
        <v>2.6000000000000014</v>
      </c>
      <c r="P109" s="296">
        <f t="shared" si="40"/>
        <v>94</v>
      </c>
      <c r="Q109" s="296">
        <f t="shared" si="40"/>
        <v>83.8</v>
      </c>
      <c r="R109" s="296">
        <f t="shared" si="40"/>
        <v>86.2</v>
      </c>
      <c r="S109" s="296">
        <f t="shared" si="40"/>
        <v>87.6</v>
      </c>
      <c r="T109" s="296">
        <f t="shared" si="40"/>
        <v>87.6</v>
      </c>
      <c r="U109" s="296">
        <f t="shared" si="40"/>
        <v>449</v>
      </c>
      <c r="V109" s="296">
        <f t="shared" si="40"/>
        <v>448</v>
      </c>
      <c r="W109" s="296">
        <f t="shared" si="40"/>
        <v>405</v>
      </c>
      <c r="X109" s="296">
        <f t="shared" si="40"/>
        <v>402</v>
      </c>
      <c r="Y109" s="296">
        <f t="shared" si="40"/>
        <v>400</v>
      </c>
      <c r="Z109" s="296">
        <f t="shared" si="40"/>
        <v>400</v>
      </c>
      <c r="AA109" s="297">
        <f t="shared" ref="AA109:AF109" si="41">AG109/U109/12*1000000</f>
        <v>44789.198218262805</v>
      </c>
      <c r="AB109" s="297">
        <f t="shared" si="41"/>
        <v>45860.491071428565</v>
      </c>
      <c r="AC109" s="297">
        <f t="shared" si="41"/>
        <v>48628.219753086429</v>
      </c>
      <c r="AD109" s="297">
        <f t="shared" si="41"/>
        <v>48915.087064676612</v>
      </c>
      <c r="AE109" s="297">
        <f t="shared" si="41"/>
        <v>49501</v>
      </c>
      <c r="AF109" s="297">
        <f t="shared" si="41"/>
        <v>49917.5</v>
      </c>
      <c r="AG109" s="296">
        <f t="shared" ref="AG109:AL109" si="42">AG9+AG13+AG79+AG89+AG97+AG100+AG105+AG71</f>
        <v>241.32419999999999</v>
      </c>
      <c r="AH109" s="296">
        <f t="shared" si="42"/>
        <v>246.54599999999999</v>
      </c>
      <c r="AI109" s="296">
        <f t="shared" si="42"/>
        <v>236.33314800000002</v>
      </c>
      <c r="AJ109" s="296">
        <f t="shared" si="42"/>
        <v>235.96637999999999</v>
      </c>
      <c r="AK109" s="296">
        <f t="shared" si="42"/>
        <v>237.60480000000001</v>
      </c>
      <c r="AL109" s="296">
        <f t="shared" si="42"/>
        <v>239.60399999999998</v>
      </c>
      <c r="AM109" s="239"/>
      <c r="AN109" s="239"/>
    </row>
    <row r="110" spans="1:40" ht="13.5" thickTop="1">
      <c r="A110" s="239"/>
      <c r="B110" s="239"/>
      <c r="C110" s="239"/>
      <c r="D110" s="239"/>
      <c r="E110" s="239"/>
      <c r="F110" s="239"/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239"/>
      <c r="U110" s="239"/>
      <c r="V110" s="239"/>
      <c r="W110" s="239"/>
      <c r="X110" s="239"/>
      <c r="Y110" s="239"/>
      <c r="Z110" s="239"/>
      <c r="AA110" s="239"/>
      <c r="AB110" s="239"/>
      <c r="AC110" s="239"/>
      <c r="AD110" s="239"/>
      <c r="AE110" s="239"/>
      <c r="AF110" s="239"/>
      <c r="AG110" s="239"/>
      <c r="AH110" s="239"/>
      <c r="AI110" s="239"/>
      <c r="AJ110" s="239"/>
      <c r="AK110" s="239"/>
      <c r="AL110" s="239"/>
      <c r="AM110" s="239"/>
      <c r="AN110" s="239"/>
    </row>
    <row r="111" spans="1:40">
      <c r="A111" s="239"/>
      <c r="B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239"/>
      <c r="U111" s="239"/>
      <c r="V111" s="239"/>
      <c r="W111" s="239"/>
      <c r="X111" s="239"/>
      <c r="Y111" s="239"/>
      <c r="Z111" s="239"/>
      <c r="AA111" s="239"/>
      <c r="AB111" s="239"/>
      <c r="AC111" s="239"/>
      <c r="AD111" s="239"/>
      <c r="AE111" s="239"/>
      <c r="AF111" s="239"/>
      <c r="AG111" s="239"/>
      <c r="AH111" s="239"/>
      <c r="AI111" s="239"/>
      <c r="AJ111" s="239"/>
      <c r="AK111" s="239"/>
      <c r="AL111" s="239"/>
      <c r="AM111" s="239"/>
      <c r="AN111" s="239"/>
    </row>
    <row r="112" spans="1:40">
      <c r="A112" s="239"/>
      <c r="B112" s="239"/>
      <c r="C112" s="239"/>
      <c r="D112" s="239"/>
      <c r="E112" s="239"/>
      <c r="F112" s="239"/>
      <c r="G112" s="239"/>
      <c r="H112" s="239"/>
      <c r="I112" s="239"/>
      <c r="J112" s="239"/>
      <c r="K112" s="239"/>
      <c r="L112" s="239"/>
      <c r="M112" s="239"/>
      <c r="N112" s="239"/>
      <c r="O112" s="239">
        <f>O11+O82+O83</f>
        <v>16.400000000000002</v>
      </c>
      <c r="P112" s="239">
        <f>P11+P91+P82+P83</f>
        <v>103.60000000000001</v>
      </c>
      <c r="Q112" s="239">
        <f>Q11+Q81+Q91+Q82+Q83</f>
        <v>79.800000000000011</v>
      </c>
      <c r="R112" s="239">
        <f>R11+R81+R91+R82+R83</f>
        <v>82.2</v>
      </c>
      <c r="S112" s="239">
        <f>S11+S81+S91+S82+S83</f>
        <v>83.600000000000009</v>
      </c>
      <c r="T112" s="239">
        <f>T11+T81+T91+T82+T83</f>
        <v>83.600000000000009</v>
      </c>
      <c r="U112" s="239"/>
      <c r="V112" s="239"/>
      <c r="W112" s="239"/>
      <c r="X112" s="239"/>
      <c r="Y112" s="239"/>
      <c r="Z112" s="239"/>
      <c r="AA112" s="239"/>
      <c r="AB112" s="239"/>
      <c r="AC112" s="239"/>
      <c r="AD112" s="239"/>
      <c r="AE112" s="239"/>
      <c r="AF112" s="239"/>
      <c r="AG112" s="239"/>
      <c r="AH112" s="239"/>
      <c r="AI112" s="239"/>
      <c r="AJ112" s="239"/>
      <c r="AK112" s="239"/>
      <c r="AL112" s="239"/>
      <c r="AM112" s="239"/>
      <c r="AN112" s="239"/>
    </row>
    <row r="113" spans="1:40">
      <c r="A113" s="239"/>
      <c r="B113" s="239"/>
      <c r="C113" s="239"/>
      <c r="D113" s="239"/>
      <c r="E113" s="239"/>
      <c r="F113" s="239"/>
      <c r="G113" s="239"/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239"/>
      <c r="U113" s="239"/>
      <c r="V113" s="239"/>
      <c r="W113" s="239"/>
      <c r="X113" s="239"/>
      <c r="Y113" s="239"/>
      <c r="Z113" s="239"/>
      <c r="AA113" s="239"/>
      <c r="AB113" s="239"/>
      <c r="AC113" s="239"/>
      <c r="AD113" s="239"/>
      <c r="AE113" s="239"/>
      <c r="AF113" s="239"/>
      <c r="AG113" s="239"/>
      <c r="AH113" s="239"/>
      <c r="AI113" s="239"/>
      <c r="AJ113" s="239"/>
      <c r="AK113" s="239"/>
      <c r="AL113" s="239"/>
      <c r="AM113" s="239"/>
      <c r="AN113" s="239"/>
    </row>
    <row r="114" spans="1:40">
      <c r="A114" s="239"/>
      <c r="B114" s="239"/>
      <c r="C114" s="239"/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  <c r="AA114" s="239"/>
      <c r="AB114" s="239"/>
      <c r="AC114" s="239"/>
      <c r="AD114" s="239"/>
      <c r="AE114" s="239"/>
      <c r="AF114" s="239"/>
      <c r="AG114" s="239"/>
      <c r="AH114" s="239"/>
      <c r="AI114" s="239"/>
      <c r="AJ114" s="239"/>
      <c r="AK114" s="239"/>
      <c r="AL114" s="239"/>
      <c r="AM114" s="239"/>
      <c r="AN114" s="239"/>
    </row>
    <row r="115" spans="1:40">
      <c r="A115" s="239"/>
      <c r="B115" s="239"/>
      <c r="C115" s="239"/>
      <c r="D115" s="239"/>
      <c r="E115" s="239"/>
      <c r="F115" s="239"/>
      <c r="G115" s="239"/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39"/>
      <c r="Z115" s="239"/>
      <c r="AA115" s="239"/>
      <c r="AB115" s="239"/>
      <c r="AC115" s="239"/>
      <c r="AD115" s="239"/>
      <c r="AE115" s="239"/>
      <c r="AF115" s="239"/>
      <c r="AG115" s="239"/>
      <c r="AH115" s="239"/>
      <c r="AI115" s="239"/>
      <c r="AJ115" s="239"/>
      <c r="AK115" s="239"/>
      <c r="AL115" s="239"/>
      <c r="AM115" s="239"/>
      <c r="AN115" s="239"/>
    </row>
    <row r="116" spans="1:40">
      <c r="A116" s="239"/>
      <c r="B116" s="239"/>
      <c r="C116" s="239"/>
      <c r="D116" s="239"/>
      <c r="E116" s="239"/>
      <c r="F116" s="239"/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  <c r="U116" s="239"/>
      <c r="V116" s="239"/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239"/>
      <c r="AG116" s="239"/>
      <c r="AH116" s="239"/>
      <c r="AI116" s="239"/>
      <c r="AJ116" s="239"/>
      <c r="AK116" s="239"/>
      <c r="AL116" s="239"/>
      <c r="AM116" s="239"/>
      <c r="AN116" s="239"/>
    </row>
    <row r="117" spans="1:40">
      <c r="A117" s="239"/>
      <c r="B117" s="239"/>
      <c r="C117" s="239"/>
      <c r="D117" s="239"/>
      <c r="E117" s="239"/>
      <c r="F117" s="239"/>
      <c r="G117" s="239"/>
      <c r="H117" s="239"/>
      <c r="I117" s="239"/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239"/>
      <c r="U117" s="239"/>
      <c r="V117" s="239"/>
      <c r="W117" s="239"/>
      <c r="X117" s="239"/>
      <c r="Y117" s="239"/>
      <c r="Z117" s="239"/>
      <c r="AA117" s="239"/>
      <c r="AB117" s="239"/>
      <c r="AC117" s="239"/>
      <c r="AD117" s="239"/>
      <c r="AE117" s="239"/>
      <c r="AF117" s="239"/>
      <c r="AG117" s="239"/>
      <c r="AH117" s="239"/>
      <c r="AI117" s="239"/>
      <c r="AJ117" s="239"/>
      <c r="AK117" s="239"/>
      <c r="AL117" s="239"/>
      <c r="AM117" s="239"/>
      <c r="AN117" s="239"/>
    </row>
    <row r="118" spans="1:40">
      <c r="A118" s="239"/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Q118" s="239"/>
      <c r="R118" s="239"/>
      <c r="S118" s="239"/>
      <c r="T118" s="239"/>
      <c r="U118" s="239"/>
      <c r="V118" s="239"/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239"/>
      <c r="AG118" s="239"/>
      <c r="AH118" s="239"/>
      <c r="AI118" s="239"/>
      <c r="AJ118" s="239"/>
      <c r="AK118" s="239"/>
      <c r="AL118" s="239"/>
      <c r="AM118" s="239"/>
      <c r="AN118" s="239"/>
    </row>
    <row r="119" spans="1:40">
      <c r="A119" s="239"/>
      <c r="B119" s="239"/>
      <c r="C119" s="239"/>
      <c r="D119" s="239"/>
      <c r="E119" s="239"/>
      <c r="F119" s="239"/>
      <c r="G119" s="239"/>
      <c r="H119" s="239"/>
      <c r="I119" s="239"/>
      <c r="J119" s="239"/>
      <c r="K119" s="239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39"/>
      <c r="Y119" s="239"/>
      <c r="Z119" s="239"/>
      <c r="AA119" s="239"/>
      <c r="AB119" s="239"/>
      <c r="AC119" s="239"/>
      <c r="AD119" s="239"/>
      <c r="AE119" s="239"/>
      <c r="AF119" s="239"/>
      <c r="AG119" s="239"/>
      <c r="AH119" s="239"/>
      <c r="AI119" s="239"/>
      <c r="AJ119" s="239"/>
      <c r="AK119" s="239"/>
      <c r="AL119" s="239"/>
      <c r="AM119" s="239"/>
      <c r="AN119" s="239"/>
    </row>
    <row r="120" spans="1:40">
      <c r="A120" s="239"/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239"/>
      <c r="U120" s="239"/>
      <c r="V120" s="239"/>
      <c r="W120" s="239"/>
      <c r="X120" s="239"/>
      <c r="Y120" s="239"/>
      <c r="Z120" s="239"/>
      <c r="AA120" s="239"/>
      <c r="AB120" s="239"/>
      <c r="AC120" s="239"/>
      <c r="AD120" s="239"/>
      <c r="AE120" s="239"/>
      <c r="AF120" s="239"/>
      <c r="AG120" s="239"/>
      <c r="AH120" s="239"/>
      <c r="AI120" s="239"/>
      <c r="AJ120" s="239"/>
      <c r="AK120" s="239"/>
      <c r="AL120" s="239"/>
      <c r="AM120" s="239"/>
      <c r="AN120" s="239"/>
    </row>
    <row r="121" spans="1:40">
      <c r="A121" s="239"/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  <c r="L121" s="239"/>
      <c r="M121" s="239"/>
      <c r="N121" s="239"/>
      <c r="O121" s="239"/>
      <c r="P121" s="239"/>
      <c r="Q121" s="239"/>
      <c r="R121" s="239"/>
      <c r="S121" s="239"/>
      <c r="T121" s="239"/>
      <c r="U121" s="239"/>
      <c r="V121" s="239"/>
      <c r="W121" s="239"/>
      <c r="X121" s="239"/>
      <c r="Y121" s="239"/>
      <c r="Z121" s="239"/>
      <c r="AA121" s="239"/>
      <c r="AB121" s="239"/>
      <c r="AC121" s="239"/>
      <c r="AD121" s="239"/>
      <c r="AE121" s="239"/>
      <c r="AF121" s="239"/>
      <c r="AG121" s="239"/>
      <c r="AH121" s="239"/>
      <c r="AI121" s="239"/>
      <c r="AJ121" s="239"/>
      <c r="AK121" s="239"/>
      <c r="AL121" s="239"/>
      <c r="AM121" s="239"/>
      <c r="AN121" s="239"/>
    </row>
  </sheetData>
  <mergeCells count="36">
    <mergeCell ref="B4:B7"/>
    <mergeCell ref="I6:I7"/>
    <mergeCell ref="K6:K7"/>
    <mergeCell ref="Q6:Q7"/>
    <mergeCell ref="E6:E7"/>
    <mergeCell ref="F6:H6"/>
    <mergeCell ref="L6:N6"/>
    <mergeCell ref="C5:H5"/>
    <mergeCell ref="O6:O7"/>
    <mergeCell ref="D6:D7"/>
    <mergeCell ref="AI6:AI7"/>
    <mergeCell ref="AJ6:AL6"/>
    <mergeCell ref="V6:V7"/>
    <mergeCell ref="AB6:AB7"/>
    <mergeCell ref="X6:Z6"/>
    <mergeCell ref="AG6:AG7"/>
    <mergeCell ref="AH6:AH7"/>
    <mergeCell ref="AA6:AA7"/>
    <mergeCell ref="AC6:AC7"/>
    <mergeCell ref="AD6:AF6"/>
    <mergeCell ref="R6:T6"/>
    <mergeCell ref="W6:W7"/>
    <mergeCell ref="U6:U7"/>
    <mergeCell ref="C2:P2"/>
    <mergeCell ref="Q2:T2"/>
    <mergeCell ref="C6:C7"/>
    <mergeCell ref="J6:J7"/>
    <mergeCell ref="P6:P7"/>
    <mergeCell ref="C4:H4"/>
    <mergeCell ref="I4:T4"/>
    <mergeCell ref="U4:AL4"/>
    <mergeCell ref="AA5:AF5"/>
    <mergeCell ref="O5:T5"/>
    <mergeCell ref="I5:N5"/>
    <mergeCell ref="U5:Z5"/>
    <mergeCell ref="AG5:AL5"/>
  </mergeCells>
  <phoneticPr fontId="15" type="noConversion"/>
  <printOptions horizontalCentered="1"/>
  <pageMargins left="0.19685039370078741" right="0" top="0.19685039370078741" bottom="0.19685039370078741" header="0.11811023622047245" footer="0.11811023622047245"/>
  <pageSetup paperSize="9" scale="62" fitToWidth="2" orientation="landscape" r:id="rId1"/>
  <headerFooter alignWithMargins="0"/>
  <colBreaks count="1" manualBreakCount="1">
    <brk id="20" max="10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G337"/>
  <sheetViews>
    <sheetView view="pageBreakPreview" zoomScale="40" zoomScaleNormal="60" workbookViewId="0">
      <pane xSplit="9" ySplit="10" topLeftCell="J296" activePane="bottomRight" state="frozen"/>
      <selection pane="topRight" activeCell="J1" sqref="J1"/>
      <selection pane="bottomLeft" activeCell="A11" sqref="A11"/>
      <selection pane="bottomRight" activeCell="A296" sqref="A296:U296"/>
    </sheetView>
  </sheetViews>
  <sheetFormatPr defaultRowHeight="12.75"/>
  <cols>
    <col min="1" max="1" width="94.28515625" customWidth="1"/>
    <col min="2" max="2" width="24.28515625" style="64" customWidth="1"/>
    <col min="3" max="5" width="13.5703125" bestFit="1" customWidth="1"/>
    <col min="6" max="6" width="13.7109375" customWidth="1"/>
    <col min="7" max="8" width="13.5703125" bestFit="1" customWidth="1"/>
    <col min="9" max="9" width="24.140625" style="53" customWidth="1"/>
    <col min="10" max="10" width="15.5703125" bestFit="1" customWidth="1"/>
    <col min="11" max="15" width="14.7109375" customWidth="1"/>
    <col min="16" max="19" width="15.7109375" bestFit="1" customWidth="1"/>
    <col min="20" max="20" width="15.7109375" customWidth="1"/>
    <col min="21" max="21" width="14.5703125" customWidth="1"/>
  </cols>
  <sheetData>
    <row r="1" spans="1:33" ht="22.5" customHeight="1">
      <c r="A1" s="50"/>
      <c r="B1" s="53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433" t="s">
        <v>82</v>
      </c>
      <c r="O1" s="433"/>
      <c r="P1" s="433"/>
      <c r="Q1" s="433"/>
      <c r="R1" s="433"/>
      <c r="S1" s="433"/>
      <c r="T1" s="433"/>
      <c r="U1" s="434"/>
      <c r="V1" s="48"/>
      <c r="W1" s="48"/>
      <c r="X1" s="48"/>
      <c r="Y1" s="48"/>
      <c r="Z1" s="48"/>
      <c r="AA1" s="48"/>
      <c r="AB1" s="48"/>
    </row>
    <row r="2" spans="1:33" ht="82.5" customHeight="1">
      <c r="A2" s="438" t="s">
        <v>88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229"/>
    </row>
    <row r="3" spans="1:33" ht="20.25">
      <c r="A3" s="439" t="s">
        <v>31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230"/>
    </row>
    <row r="5" spans="1:33" ht="97.5" customHeight="1">
      <c r="A5" s="440" t="s">
        <v>69</v>
      </c>
      <c r="B5" s="435" t="s">
        <v>90</v>
      </c>
      <c r="C5" s="436"/>
      <c r="D5" s="436"/>
      <c r="E5" s="436"/>
      <c r="F5" s="436"/>
      <c r="G5" s="436"/>
      <c r="H5" s="437"/>
      <c r="I5" s="441" t="s">
        <v>32</v>
      </c>
      <c r="J5" s="436" t="s">
        <v>223</v>
      </c>
      <c r="K5" s="436"/>
      <c r="L5" s="436"/>
      <c r="M5" s="436"/>
      <c r="N5" s="436"/>
      <c r="O5" s="437"/>
      <c r="P5" s="441" t="s">
        <v>224</v>
      </c>
      <c r="Q5" s="441"/>
      <c r="R5" s="441"/>
      <c r="S5" s="441"/>
      <c r="T5" s="441"/>
      <c r="U5" s="442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78.75" customHeight="1">
      <c r="A6" s="440"/>
      <c r="B6" s="213" t="s">
        <v>7</v>
      </c>
      <c r="C6" s="213" t="s">
        <v>262</v>
      </c>
      <c r="D6" s="213" t="s">
        <v>689</v>
      </c>
      <c r="E6" s="213" t="s">
        <v>688</v>
      </c>
      <c r="F6" s="213" t="s">
        <v>691</v>
      </c>
      <c r="G6" s="213" t="s">
        <v>697</v>
      </c>
      <c r="H6" s="213" t="s">
        <v>249</v>
      </c>
      <c r="I6" s="441"/>
      <c r="J6" s="213" t="str">
        <f t="shared" ref="J6:O6" si="0">C6</f>
        <v>2020 г.</v>
      </c>
      <c r="K6" s="213" t="str">
        <f t="shared" si="0"/>
        <v>2021 г.</v>
      </c>
      <c r="L6" s="213" t="str">
        <f t="shared" si="0"/>
        <v>2022 г.</v>
      </c>
      <c r="M6" s="213" t="str">
        <f t="shared" si="0"/>
        <v>2023 г.</v>
      </c>
      <c r="N6" s="213" t="str">
        <f t="shared" si="0"/>
        <v>2024 г.</v>
      </c>
      <c r="O6" s="213" t="str">
        <f t="shared" si="0"/>
        <v>2025 г.</v>
      </c>
      <c r="P6" s="213" t="str">
        <f t="shared" ref="P6:U6" si="1">C6</f>
        <v>2020 г.</v>
      </c>
      <c r="Q6" s="213" t="str">
        <f t="shared" si="1"/>
        <v>2021 г.</v>
      </c>
      <c r="R6" s="213" t="str">
        <f t="shared" si="1"/>
        <v>2022 г.</v>
      </c>
      <c r="S6" s="213" t="str">
        <f t="shared" si="1"/>
        <v>2023 г.</v>
      </c>
      <c r="T6" s="213" t="str">
        <f t="shared" si="1"/>
        <v>2024 г.</v>
      </c>
      <c r="U6" s="213" t="str">
        <f t="shared" si="1"/>
        <v>2025 г.</v>
      </c>
      <c r="V6" s="225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01.25">
      <c r="A7" s="214" t="s">
        <v>33</v>
      </c>
      <c r="B7" s="215">
        <v>1</v>
      </c>
      <c r="C7" s="215">
        <v>2</v>
      </c>
      <c r="D7" s="215">
        <v>3</v>
      </c>
      <c r="E7" s="215">
        <v>4</v>
      </c>
      <c r="F7" s="215">
        <v>5</v>
      </c>
      <c r="G7" s="215">
        <v>6</v>
      </c>
      <c r="H7" s="215">
        <v>7</v>
      </c>
      <c r="I7" s="215">
        <v>8</v>
      </c>
      <c r="J7" s="215">
        <v>9</v>
      </c>
      <c r="K7" s="215">
        <v>10</v>
      </c>
      <c r="L7" s="215">
        <v>11</v>
      </c>
      <c r="M7" s="215">
        <v>12</v>
      </c>
      <c r="N7" s="215">
        <v>13</v>
      </c>
      <c r="O7" s="215">
        <v>14</v>
      </c>
      <c r="P7" s="216">
        <v>15</v>
      </c>
      <c r="Q7" s="216" t="s">
        <v>547</v>
      </c>
      <c r="R7" s="216" t="s">
        <v>548</v>
      </c>
      <c r="S7" s="216" t="s">
        <v>549</v>
      </c>
      <c r="T7" s="216" t="s">
        <v>550</v>
      </c>
      <c r="U7" s="216" t="s">
        <v>551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27">
      <c r="A8" s="443" t="s">
        <v>34</v>
      </c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5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ht="27">
      <c r="A9" s="456" t="s">
        <v>663</v>
      </c>
      <c r="B9" s="457"/>
      <c r="C9" s="457"/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457"/>
      <c r="O9" s="457"/>
      <c r="P9" s="457"/>
      <c r="Q9" s="457"/>
      <c r="R9" s="457"/>
      <c r="S9" s="457"/>
      <c r="T9" s="457"/>
      <c r="U9" s="458"/>
    </row>
    <row r="10" spans="1:33" ht="57" hidden="1" customHeight="1">
      <c r="A10" s="5" t="s">
        <v>263</v>
      </c>
      <c r="B10" s="32"/>
      <c r="C10" s="6"/>
      <c r="D10" s="6"/>
      <c r="E10" s="6"/>
      <c r="F10" s="6"/>
      <c r="G10" s="6"/>
      <c r="H10" s="6"/>
      <c r="I10" s="32"/>
      <c r="J10" s="7"/>
      <c r="K10" s="7"/>
      <c r="L10" s="7"/>
      <c r="M10" s="7"/>
      <c r="N10" s="7"/>
      <c r="O10" s="7"/>
      <c r="P10" s="30"/>
      <c r="Q10" s="30"/>
      <c r="R10" s="30"/>
      <c r="S10" s="30"/>
      <c r="T10" s="30"/>
      <c r="U10" s="30"/>
    </row>
    <row r="11" spans="1:33" ht="52.5" hidden="1">
      <c r="A11" s="12" t="s">
        <v>264</v>
      </c>
      <c r="B11" s="55" t="s">
        <v>45</v>
      </c>
      <c r="C11" s="9"/>
      <c r="D11" s="9"/>
      <c r="E11" s="9"/>
      <c r="F11" s="9"/>
      <c r="G11" s="9"/>
      <c r="H11" s="9"/>
      <c r="I11" s="66">
        <v>318.45999999999998</v>
      </c>
      <c r="J11" s="11"/>
      <c r="K11" s="11"/>
      <c r="L11" s="11"/>
      <c r="M11" s="11"/>
      <c r="N11" s="11"/>
      <c r="O11" s="11"/>
      <c r="P11" s="31"/>
      <c r="Q11" s="31"/>
      <c r="R11" s="31"/>
      <c r="S11" s="31"/>
      <c r="T11" s="31"/>
      <c r="U11" s="31"/>
    </row>
    <row r="12" spans="1:33" ht="52.5" hidden="1">
      <c r="A12" s="12" t="s">
        <v>265</v>
      </c>
      <c r="B12" s="55" t="s">
        <v>45</v>
      </c>
      <c r="C12" s="9"/>
      <c r="D12" s="9"/>
      <c r="E12" s="9"/>
      <c r="F12" s="9"/>
      <c r="G12" s="9"/>
      <c r="H12" s="9"/>
      <c r="I12" s="66">
        <v>736.5</v>
      </c>
      <c r="J12" s="11"/>
      <c r="K12" s="11"/>
      <c r="L12" s="11"/>
      <c r="M12" s="11"/>
      <c r="N12" s="11"/>
      <c r="O12" s="11"/>
      <c r="P12" s="31"/>
      <c r="Q12" s="31"/>
      <c r="R12" s="31"/>
      <c r="S12" s="31"/>
      <c r="T12" s="31"/>
      <c r="U12" s="31"/>
    </row>
    <row r="13" spans="1:33" ht="26.25" hidden="1">
      <c r="A13" s="12" t="s">
        <v>266</v>
      </c>
      <c r="B13" s="55" t="s">
        <v>45</v>
      </c>
      <c r="C13" s="9"/>
      <c r="D13" s="9"/>
      <c r="E13" s="9"/>
      <c r="F13" s="9"/>
      <c r="G13" s="9"/>
      <c r="H13" s="9"/>
      <c r="I13" s="66">
        <v>465.9</v>
      </c>
      <c r="J13" s="11"/>
      <c r="K13" s="11"/>
      <c r="L13" s="11"/>
      <c r="M13" s="11"/>
      <c r="N13" s="11"/>
      <c r="O13" s="11"/>
      <c r="P13" s="31"/>
      <c r="Q13" s="31"/>
      <c r="R13" s="31"/>
      <c r="S13" s="31"/>
      <c r="T13" s="31"/>
      <c r="U13" s="31"/>
    </row>
    <row r="14" spans="1:33" ht="26.25" hidden="1">
      <c r="A14" s="8" t="s">
        <v>267</v>
      </c>
      <c r="B14" s="32"/>
      <c r="C14" s="9"/>
      <c r="D14" s="9"/>
      <c r="E14" s="9"/>
      <c r="F14" s="9"/>
      <c r="G14" s="9"/>
      <c r="H14" s="9"/>
      <c r="I14" s="32"/>
      <c r="J14" s="11"/>
      <c r="K14" s="11"/>
      <c r="L14" s="11"/>
      <c r="M14" s="11"/>
      <c r="N14" s="11"/>
      <c r="O14" s="11"/>
      <c r="P14" s="31"/>
      <c r="Q14" s="31"/>
      <c r="R14" s="31"/>
      <c r="S14" s="31"/>
      <c r="T14" s="31"/>
      <c r="U14" s="31"/>
    </row>
    <row r="15" spans="1:33" ht="26.25" hidden="1">
      <c r="A15" s="12" t="s">
        <v>276</v>
      </c>
      <c r="B15" s="13" t="s">
        <v>45</v>
      </c>
      <c r="C15" s="9"/>
      <c r="D15" s="9"/>
      <c r="E15" s="9"/>
      <c r="F15" s="9"/>
      <c r="G15" s="9"/>
      <c r="H15" s="9"/>
      <c r="I15" s="66">
        <v>5916.25</v>
      </c>
      <c r="J15" s="11"/>
      <c r="K15" s="11"/>
      <c r="L15" s="11"/>
      <c r="M15" s="11"/>
      <c r="N15" s="11"/>
      <c r="O15" s="11"/>
      <c r="P15" s="31"/>
      <c r="Q15" s="31"/>
      <c r="R15" s="31"/>
      <c r="S15" s="31"/>
      <c r="T15" s="31"/>
      <c r="U15" s="31"/>
    </row>
    <row r="16" spans="1:33" ht="52.5" hidden="1" customHeight="1">
      <c r="A16" s="12" t="s">
        <v>277</v>
      </c>
      <c r="B16" s="55" t="s">
        <v>36</v>
      </c>
      <c r="C16" s="9"/>
      <c r="D16" s="9"/>
      <c r="E16" s="9"/>
      <c r="F16" s="9"/>
      <c r="G16" s="9"/>
      <c r="H16" s="9"/>
      <c r="I16" s="66">
        <v>1345</v>
      </c>
      <c r="J16" s="11"/>
      <c r="K16" s="11"/>
      <c r="L16" s="11"/>
      <c r="M16" s="11"/>
      <c r="N16" s="11"/>
      <c r="O16" s="11"/>
      <c r="P16" s="31"/>
      <c r="Q16" s="31"/>
      <c r="R16" s="31"/>
      <c r="S16" s="31"/>
      <c r="T16" s="31"/>
      <c r="U16" s="31"/>
    </row>
    <row r="17" spans="1:21" ht="52.5" hidden="1">
      <c r="A17" s="12" t="s">
        <v>278</v>
      </c>
      <c r="B17" s="55" t="s">
        <v>36</v>
      </c>
      <c r="C17" s="9"/>
      <c r="D17" s="9"/>
      <c r="E17" s="9"/>
      <c r="F17" s="9"/>
      <c r="G17" s="9"/>
      <c r="H17" s="9"/>
      <c r="I17" s="66">
        <v>387.45</v>
      </c>
      <c r="J17" s="11"/>
      <c r="K17" s="11"/>
      <c r="L17" s="11"/>
      <c r="M17" s="11"/>
      <c r="N17" s="11"/>
      <c r="O17" s="11"/>
      <c r="P17" s="31"/>
      <c r="Q17" s="31"/>
      <c r="R17" s="31"/>
      <c r="S17" s="31"/>
      <c r="T17" s="31"/>
      <c r="U17" s="31"/>
    </row>
    <row r="18" spans="1:21" ht="51.75" hidden="1">
      <c r="A18" s="8" t="s">
        <v>279</v>
      </c>
      <c r="B18" s="55" t="s">
        <v>45</v>
      </c>
      <c r="C18" s="9"/>
      <c r="D18" s="9"/>
      <c r="E18" s="9"/>
      <c r="F18" s="9"/>
      <c r="G18" s="9"/>
      <c r="H18" s="9"/>
      <c r="I18" s="66">
        <v>8557.9</v>
      </c>
      <c r="J18" s="11"/>
      <c r="K18" s="11"/>
      <c r="L18" s="11"/>
      <c r="M18" s="11"/>
      <c r="N18" s="11"/>
      <c r="O18" s="11"/>
      <c r="P18" s="31"/>
      <c r="Q18" s="31"/>
      <c r="R18" s="31"/>
      <c r="S18" s="31"/>
      <c r="T18" s="31"/>
      <c r="U18" s="31"/>
    </row>
    <row r="19" spans="1:21" ht="26.25" hidden="1">
      <c r="A19" s="12" t="s">
        <v>280</v>
      </c>
      <c r="B19" s="55" t="s">
        <v>45</v>
      </c>
      <c r="C19" s="9"/>
      <c r="D19" s="9"/>
      <c r="E19" s="9"/>
      <c r="F19" s="9"/>
      <c r="G19" s="9"/>
      <c r="H19" s="9"/>
      <c r="I19" s="66">
        <v>1939.92</v>
      </c>
      <c r="J19" s="11"/>
      <c r="K19" s="11"/>
      <c r="L19" s="11"/>
      <c r="M19" s="11"/>
      <c r="N19" s="11"/>
      <c r="O19" s="11"/>
      <c r="P19" s="31"/>
      <c r="Q19" s="31"/>
      <c r="R19" s="31"/>
      <c r="S19" s="31"/>
      <c r="T19" s="31"/>
      <c r="U19" s="31"/>
    </row>
    <row r="20" spans="1:21" ht="26.25">
      <c r="A20" s="8" t="s">
        <v>281</v>
      </c>
      <c r="B20" s="32"/>
      <c r="C20" s="9"/>
      <c r="D20" s="9"/>
      <c r="E20" s="9"/>
      <c r="F20" s="9"/>
      <c r="G20" s="9"/>
      <c r="H20" s="9"/>
      <c r="I20" s="32"/>
      <c r="J20" s="11"/>
      <c r="K20" s="11"/>
      <c r="L20" s="11"/>
      <c r="M20" s="11"/>
      <c r="N20" s="11"/>
      <c r="O20" s="11"/>
      <c r="P20" s="31"/>
      <c r="Q20" s="31"/>
      <c r="R20" s="31"/>
      <c r="S20" s="31"/>
      <c r="T20" s="31"/>
      <c r="U20" s="31"/>
    </row>
    <row r="21" spans="1:21" ht="26.25" hidden="1">
      <c r="A21" s="12" t="s">
        <v>282</v>
      </c>
      <c r="B21" s="55" t="s">
        <v>45</v>
      </c>
      <c r="C21" s="9"/>
      <c r="D21" s="9"/>
      <c r="E21" s="9"/>
      <c r="F21" s="9"/>
      <c r="G21" s="9"/>
      <c r="H21" s="9"/>
      <c r="I21" s="66">
        <v>2263.3000000000002</v>
      </c>
      <c r="J21" s="11"/>
      <c r="K21" s="11"/>
      <c r="L21" s="11"/>
      <c r="M21" s="11"/>
      <c r="N21" s="11"/>
      <c r="O21" s="11"/>
      <c r="P21" s="31"/>
      <c r="Q21" s="31"/>
      <c r="R21" s="31"/>
      <c r="S21" s="31"/>
      <c r="T21" s="31"/>
      <c r="U21" s="31"/>
    </row>
    <row r="22" spans="1:21" ht="26.25" hidden="1">
      <c r="A22" s="12" t="s">
        <v>283</v>
      </c>
      <c r="B22" s="55" t="s">
        <v>45</v>
      </c>
      <c r="C22" s="9"/>
      <c r="D22" s="9"/>
      <c r="E22" s="9"/>
      <c r="F22" s="9"/>
      <c r="G22" s="9"/>
      <c r="H22" s="9"/>
      <c r="I22" s="66">
        <v>2263.3000000000002</v>
      </c>
      <c r="J22" s="11"/>
      <c r="K22" s="11"/>
      <c r="L22" s="11"/>
      <c r="M22" s="11"/>
      <c r="N22" s="11"/>
      <c r="O22" s="11"/>
      <c r="P22" s="31"/>
      <c r="Q22" s="31"/>
      <c r="R22" s="31"/>
      <c r="S22" s="31"/>
      <c r="T22" s="31"/>
      <c r="U22" s="31"/>
    </row>
    <row r="23" spans="1:21" ht="26.25" hidden="1">
      <c r="A23" s="12" t="s">
        <v>679</v>
      </c>
      <c r="B23" s="56" t="s">
        <v>681</v>
      </c>
      <c r="C23" s="15"/>
      <c r="D23" s="15"/>
      <c r="E23" s="15"/>
      <c r="F23" s="15"/>
      <c r="G23" s="15"/>
      <c r="H23" s="15"/>
      <c r="I23" s="67">
        <v>26.34</v>
      </c>
      <c r="J23" s="16"/>
      <c r="K23" s="16"/>
      <c r="L23" s="16"/>
      <c r="M23" s="16"/>
      <c r="N23" s="16"/>
      <c r="O23" s="16"/>
      <c r="P23" s="32"/>
      <c r="Q23" s="32"/>
      <c r="R23" s="32"/>
      <c r="S23" s="32"/>
      <c r="T23" s="32"/>
      <c r="U23" s="32"/>
    </row>
    <row r="24" spans="1:21" ht="26.25">
      <c r="A24" s="12" t="s">
        <v>680</v>
      </c>
      <c r="B24" s="56" t="s">
        <v>681</v>
      </c>
      <c r="C24" s="17">
        <v>88.9</v>
      </c>
      <c r="D24" s="17">
        <v>136</v>
      </c>
      <c r="E24" s="17">
        <v>125</v>
      </c>
      <c r="F24" s="17">
        <v>120</v>
      </c>
      <c r="G24" s="17">
        <v>120</v>
      </c>
      <c r="H24" s="17">
        <v>120</v>
      </c>
      <c r="I24" s="67">
        <v>829.66</v>
      </c>
      <c r="J24" s="298">
        <f t="shared" ref="J24:O24" si="2">829.66*C24</f>
        <v>73756.774000000005</v>
      </c>
      <c r="K24" s="298">
        <f t="shared" si="2"/>
        <v>112833.76</v>
      </c>
      <c r="L24" s="298">
        <f t="shared" si="2"/>
        <v>103707.5</v>
      </c>
      <c r="M24" s="298">
        <f t="shared" si="2"/>
        <v>99559.2</v>
      </c>
      <c r="N24" s="298">
        <f t="shared" si="2"/>
        <v>99559.2</v>
      </c>
      <c r="O24" s="298">
        <f t="shared" si="2"/>
        <v>99559.2</v>
      </c>
      <c r="P24" s="299">
        <v>83.6</v>
      </c>
      <c r="Q24" s="299">
        <f>K24/J24*100</f>
        <v>152.98087739032619</v>
      </c>
      <c r="R24" s="299">
        <f>L24/K24*100</f>
        <v>91.911764705882362</v>
      </c>
      <c r="S24" s="299">
        <f>M24/L24*100</f>
        <v>96</v>
      </c>
      <c r="T24" s="299">
        <f>N24/M24*100</f>
        <v>100</v>
      </c>
      <c r="U24" s="299">
        <f>O24/N24*100</f>
        <v>100</v>
      </c>
    </row>
    <row r="25" spans="1:21" ht="26.25" hidden="1">
      <c r="A25" s="212" t="s">
        <v>284</v>
      </c>
      <c r="B25" s="32"/>
      <c r="C25" s="15"/>
      <c r="D25" s="15"/>
      <c r="E25" s="15"/>
      <c r="F25" s="15"/>
      <c r="G25" s="15"/>
      <c r="H25" s="15"/>
      <c r="I25" s="32"/>
      <c r="J25" s="16"/>
      <c r="K25" s="16"/>
      <c r="L25" s="16"/>
      <c r="M25" s="16"/>
      <c r="N25" s="16"/>
      <c r="O25" s="16"/>
      <c r="P25" s="32"/>
      <c r="Q25" s="32"/>
      <c r="R25" s="32"/>
      <c r="S25" s="32"/>
      <c r="T25" s="32"/>
      <c r="U25" s="32"/>
    </row>
    <row r="26" spans="1:21" ht="52.5" hidden="1">
      <c r="A26" s="14" t="s">
        <v>285</v>
      </c>
      <c r="B26" s="56" t="s">
        <v>45</v>
      </c>
      <c r="C26" s="15"/>
      <c r="D26" s="15"/>
      <c r="E26" s="15"/>
      <c r="F26" s="15"/>
      <c r="G26" s="15"/>
      <c r="H26" s="15"/>
      <c r="I26" s="67">
        <v>2280</v>
      </c>
      <c r="J26" s="16"/>
      <c r="K26" s="16"/>
      <c r="L26" s="16"/>
      <c r="M26" s="16"/>
      <c r="N26" s="16"/>
      <c r="O26" s="16"/>
      <c r="P26" s="32"/>
      <c r="Q26" s="32"/>
      <c r="R26" s="32"/>
      <c r="S26" s="32"/>
      <c r="T26" s="32"/>
      <c r="U26" s="32"/>
    </row>
    <row r="27" spans="1:21" ht="26.25" hidden="1">
      <c r="A27" s="14" t="s">
        <v>286</v>
      </c>
      <c r="B27" s="56" t="s">
        <v>45</v>
      </c>
      <c r="C27" s="15"/>
      <c r="D27" s="15"/>
      <c r="E27" s="15"/>
      <c r="F27" s="15"/>
      <c r="G27" s="15"/>
      <c r="H27" s="15"/>
      <c r="I27" s="67">
        <v>394.43</v>
      </c>
      <c r="J27" s="16"/>
      <c r="K27" s="16"/>
      <c r="L27" s="16"/>
      <c r="M27" s="16"/>
      <c r="N27" s="16"/>
      <c r="O27" s="16"/>
      <c r="P27" s="32"/>
      <c r="Q27" s="32"/>
      <c r="R27" s="32"/>
      <c r="S27" s="32"/>
      <c r="T27" s="32"/>
      <c r="U27" s="32"/>
    </row>
    <row r="28" spans="1:21" ht="26.25" hidden="1">
      <c r="A28" s="14" t="s">
        <v>287</v>
      </c>
      <c r="B28" s="56" t="s">
        <v>45</v>
      </c>
      <c r="C28" s="15"/>
      <c r="D28" s="15"/>
      <c r="E28" s="15"/>
      <c r="F28" s="15"/>
      <c r="G28" s="15"/>
      <c r="H28" s="15"/>
      <c r="I28" s="67">
        <v>104.07</v>
      </c>
      <c r="J28" s="16"/>
      <c r="K28" s="16"/>
      <c r="L28" s="16"/>
      <c r="M28" s="16"/>
      <c r="N28" s="16"/>
      <c r="O28" s="16"/>
      <c r="P28" s="32"/>
      <c r="Q28" s="32"/>
      <c r="R28" s="32"/>
      <c r="S28" s="32"/>
      <c r="T28" s="32"/>
      <c r="U28" s="32"/>
    </row>
    <row r="29" spans="1:21" ht="26.25" hidden="1">
      <c r="A29" s="14" t="s">
        <v>288</v>
      </c>
      <c r="B29" s="56" t="s">
        <v>37</v>
      </c>
      <c r="C29" s="15"/>
      <c r="D29" s="15"/>
      <c r="E29" s="15"/>
      <c r="F29" s="15"/>
      <c r="G29" s="15"/>
      <c r="H29" s="15"/>
      <c r="I29" s="67">
        <v>245.95</v>
      </c>
      <c r="J29" s="16"/>
      <c r="K29" s="16"/>
      <c r="L29" s="16"/>
      <c r="M29" s="16"/>
      <c r="N29" s="16"/>
      <c r="O29" s="16"/>
      <c r="P29" s="32"/>
      <c r="Q29" s="32"/>
      <c r="R29" s="32"/>
      <c r="S29" s="32"/>
      <c r="T29" s="32"/>
      <c r="U29" s="32"/>
    </row>
    <row r="30" spans="1:21" ht="26.25" hidden="1">
      <c r="A30" s="14" t="s">
        <v>289</v>
      </c>
      <c r="B30" s="56" t="s">
        <v>37</v>
      </c>
      <c r="C30" s="15"/>
      <c r="D30" s="15"/>
      <c r="E30" s="15"/>
      <c r="F30" s="15"/>
      <c r="G30" s="15"/>
      <c r="H30" s="15"/>
      <c r="I30" s="67">
        <v>77.53</v>
      </c>
      <c r="J30" s="16"/>
      <c r="K30" s="16"/>
      <c r="L30" s="16"/>
      <c r="M30" s="16"/>
      <c r="N30" s="16"/>
      <c r="O30" s="16"/>
      <c r="P30" s="32"/>
      <c r="Q30" s="32"/>
      <c r="R30" s="32"/>
      <c r="S30" s="32"/>
      <c r="T30" s="32"/>
      <c r="U30" s="32"/>
    </row>
    <row r="31" spans="1:21" ht="26.25" hidden="1">
      <c r="A31" s="14" t="s">
        <v>290</v>
      </c>
      <c r="B31" s="56" t="s">
        <v>37</v>
      </c>
      <c r="C31" s="15"/>
      <c r="D31" s="15"/>
      <c r="E31" s="15"/>
      <c r="F31" s="15"/>
      <c r="G31" s="15"/>
      <c r="H31" s="15"/>
      <c r="I31" s="67">
        <v>324.39999999999998</v>
      </c>
      <c r="J31" s="16"/>
      <c r="K31" s="16"/>
      <c r="L31" s="16"/>
      <c r="M31" s="16"/>
      <c r="N31" s="16"/>
      <c r="O31" s="16"/>
      <c r="P31" s="32"/>
      <c r="Q31" s="32"/>
      <c r="R31" s="32"/>
      <c r="S31" s="32"/>
      <c r="T31" s="32"/>
      <c r="U31" s="32"/>
    </row>
    <row r="32" spans="1:21" ht="26.25" hidden="1">
      <c r="A32" s="14" t="s">
        <v>291</v>
      </c>
      <c r="B32" s="56" t="s">
        <v>37</v>
      </c>
      <c r="C32" s="15"/>
      <c r="D32" s="15"/>
      <c r="E32" s="15"/>
      <c r="F32" s="15"/>
      <c r="G32" s="15"/>
      <c r="H32" s="15"/>
      <c r="I32" s="67">
        <v>301.42</v>
      </c>
      <c r="J32" s="16"/>
      <c r="K32" s="16"/>
      <c r="L32" s="16"/>
      <c r="M32" s="16"/>
      <c r="N32" s="16"/>
      <c r="O32" s="16"/>
      <c r="P32" s="32"/>
      <c r="Q32" s="32"/>
      <c r="R32" s="32"/>
      <c r="S32" s="32"/>
      <c r="T32" s="32"/>
      <c r="U32" s="32"/>
    </row>
    <row r="33" spans="1:21" ht="26.25" hidden="1">
      <c r="A33" s="14" t="s">
        <v>292</v>
      </c>
      <c r="B33" s="56" t="s">
        <v>37</v>
      </c>
      <c r="C33" s="15"/>
      <c r="D33" s="15"/>
      <c r="E33" s="15"/>
      <c r="F33" s="15"/>
      <c r="G33" s="15"/>
      <c r="H33" s="15"/>
      <c r="I33" s="67">
        <v>222.7</v>
      </c>
      <c r="J33" s="16"/>
      <c r="K33" s="16"/>
      <c r="L33" s="16"/>
      <c r="M33" s="16"/>
      <c r="N33" s="16"/>
      <c r="O33" s="16"/>
      <c r="P33" s="32"/>
      <c r="Q33" s="32"/>
      <c r="R33" s="32"/>
      <c r="S33" s="32"/>
      <c r="T33" s="32"/>
      <c r="U33" s="32"/>
    </row>
    <row r="34" spans="1:21" ht="26.25" hidden="1">
      <c r="A34" s="14" t="s">
        <v>293</v>
      </c>
      <c r="B34" s="56" t="s">
        <v>37</v>
      </c>
      <c r="C34" s="15"/>
      <c r="D34" s="15"/>
      <c r="E34" s="15"/>
      <c r="F34" s="15"/>
      <c r="G34" s="15"/>
      <c r="H34" s="15"/>
      <c r="I34" s="67">
        <v>168.3</v>
      </c>
      <c r="J34" s="16"/>
      <c r="K34" s="16"/>
      <c r="L34" s="16"/>
      <c r="M34" s="16"/>
      <c r="N34" s="16"/>
      <c r="O34" s="16"/>
      <c r="P34" s="32"/>
      <c r="Q34" s="32"/>
      <c r="R34" s="32"/>
      <c r="S34" s="32"/>
      <c r="T34" s="32"/>
      <c r="U34" s="32"/>
    </row>
    <row r="35" spans="1:21" ht="26.25" hidden="1">
      <c r="A35" s="14" t="s">
        <v>294</v>
      </c>
      <c r="B35" s="56" t="s">
        <v>45</v>
      </c>
      <c r="C35" s="15"/>
      <c r="D35" s="15"/>
      <c r="E35" s="15"/>
      <c r="F35" s="15"/>
      <c r="G35" s="15"/>
      <c r="H35" s="15"/>
      <c r="I35" s="67">
        <v>186.48</v>
      </c>
      <c r="J35" s="16"/>
      <c r="K35" s="16"/>
      <c r="L35" s="16"/>
      <c r="M35" s="16"/>
      <c r="N35" s="16"/>
      <c r="O35" s="16"/>
      <c r="P35" s="32"/>
      <c r="Q35" s="32"/>
      <c r="R35" s="32"/>
      <c r="S35" s="32"/>
      <c r="T35" s="32"/>
      <c r="U35" s="32"/>
    </row>
    <row r="36" spans="1:21" ht="26.25" hidden="1">
      <c r="A36" s="14" t="s">
        <v>295</v>
      </c>
      <c r="B36" s="56" t="s">
        <v>38</v>
      </c>
      <c r="C36" s="15"/>
      <c r="D36" s="15"/>
      <c r="E36" s="15"/>
      <c r="F36" s="15"/>
      <c r="G36" s="15"/>
      <c r="H36" s="15"/>
      <c r="I36" s="67">
        <v>1</v>
      </c>
      <c r="J36" s="16"/>
      <c r="K36" s="16"/>
      <c r="L36" s="16"/>
      <c r="M36" s="16"/>
      <c r="N36" s="16"/>
      <c r="O36" s="16"/>
      <c r="P36" s="32"/>
      <c r="Q36" s="32"/>
      <c r="R36" s="32"/>
      <c r="S36" s="32"/>
      <c r="T36" s="32"/>
      <c r="U36" s="32"/>
    </row>
    <row r="37" spans="1:21" ht="26.25" hidden="1">
      <c r="A37" s="14" t="s">
        <v>296</v>
      </c>
      <c r="B37" s="56" t="s">
        <v>38</v>
      </c>
      <c r="C37" s="15"/>
      <c r="D37" s="15"/>
      <c r="E37" s="15"/>
      <c r="F37" s="15"/>
      <c r="G37" s="15"/>
      <c r="H37" s="15"/>
      <c r="I37" s="67">
        <v>0.34</v>
      </c>
      <c r="J37" s="16"/>
      <c r="K37" s="16"/>
      <c r="L37" s="16"/>
      <c r="M37" s="16"/>
      <c r="N37" s="16"/>
      <c r="O37" s="16"/>
      <c r="P37" s="32"/>
      <c r="Q37" s="32"/>
      <c r="R37" s="32"/>
      <c r="S37" s="32"/>
      <c r="T37" s="32"/>
      <c r="U37" s="32"/>
    </row>
    <row r="38" spans="1:21" ht="26.25" hidden="1">
      <c r="A38" s="35" t="s">
        <v>39</v>
      </c>
      <c r="B38" s="57" t="s">
        <v>68</v>
      </c>
      <c r="C38" s="18"/>
      <c r="D38" s="18"/>
      <c r="E38" s="18"/>
      <c r="F38" s="18"/>
      <c r="G38" s="18" t="s">
        <v>68</v>
      </c>
      <c r="H38" s="18"/>
      <c r="I38" s="68" t="s">
        <v>68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1:21" ht="27" hidden="1">
      <c r="A39" s="456" t="s">
        <v>664</v>
      </c>
      <c r="B39" s="457"/>
      <c r="C39" s="457"/>
      <c r="D39" s="457"/>
      <c r="E39" s="457"/>
      <c r="F39" s="457"/>
      <c r="G39" s="457"/>
      <c r="H39" s="457"/>
      <c r="I39" s="457"/>
      <c r="J39" s="457"/>
      <c r="K39" s="457"/>
      <c r="L39" s="457"/>
      <c r="M39" s="457"/>
      <c r="N39" s="457"/>
      <c r="O39" s="457"/>
      <c r="P39" s="457"/>
      <c r="Q39" s="457"/>
      <c r="R39" s="457"/>
      <c r="S39" s="457"/>
      <c r="T39" s="457"/>
      <c r="U39" s="458"/>
    </row>
    <row r="40" spans="1:21" ht="52.5" hidden="1" customHeight="1">
      <c r="A40" s="208" t="s">
        <v>300</v>
      </c>
      <c r="B40" s="210"/>
      <c r="C40" s="209"/>
      <c r="D40" s="18"/>
      <c r="E40" s="18"/>
      <c r="F40" s="18"/>
      <c r="G40" s="18"/>
      <c r="H40" s="18"/>
      <c r="I40" s="206"/>
      <c r="J40" s="19"/>
      <c r="K40" s="19"/>
      <c r="L40" s="19"/>
      <c r="M40" s="19"/>
      <c r="N40" s="19"/>
      <c r="O40" s="19"/>
      <c r="P40" s="206"/>
      <c r="Q40" s="206"/>
      <c r="R40" s="206"/>
      <c r="S40" s="206"/>
      <c r="T40" s="231"/>
      <c r="U40" s="207"/>
    </row>
    <row r="41" spans="1:21" ht="78.75" hidden="1">
      <c r="A41" s="205" t="s">
        <v>301</v>
      </c>
      <c r="B41" s="54" t="s">
        <v>38</v>
      </c>
      <c r="C41" s="6"/>
      <c r="D41" s="6"/>
      <c r="E41" s="6"/>
      <c r="F41" s="6"/>
      <c r="G41" s="6"/>
      <c r="H41" s="6"/>
      <c r="I41" s="65">
        <v>127.61</v>
      </c>
      <c r="J41" s="7"/>
      <c r="K41" s="7"/>
      <c r="L41" s="7"/>
      <c r="M41" s="7"/>
      <c r="N41" s="7"/>
      <c r="O41" s="7"/>
      <c r="P41" s="30"/>
      <c r="Q41" s="30"/>
      <c r="R41" s="30"/>
      <c r="S41" s="30"/>
      <c r="T41" s="30"/>
      <c r="U41" s="30"/>
    </row>
    <row r="42" spans="1:21" ht="52.5" hidden="1">
      <c r="A42" s="12" t="s">
        <v>302</v>
      </c>
      <c r="B42" s="55" t="s">
        <v>38</v>
      </c>
      <c r="C42" s="9"/>
      <c r="D42" s="9"/>
      <c r="E42" s="9"/>
      <c r="F42" s="9"/>
      <c r="G42" s="9"/>
      <c r="H42" s="9"/>
      <c r="I42" s="66">
        <v>156.41</v>
      </c>
      <c r="J42" s="11"/>
      <c r="K42" s="11"/>
      <c r="L42" s="11"/>
      <c r="M42" s="11"/>
      <c r="N42" s="11"/>
      <c r="O42" s="11"/>
      <c r="P42" s="31"/>
      <c r="Q42" s="31"/>
      <c r="R42" s="31"/>
      <c r="S42" s="31"/>
      <c r="T42" s="31"/>
      <c r="U42" s="31"/>
    </row>
    <row r="43" spans="1:21" ht="78.75" hidden="1">
      <c r="A43" s="12" t="s">
        <v>303</v>
      </c>
      <c r="B43" s="55" t="s">
        <v>38</v>
      </c>
      <c r="C43" s="9"/>
      <c r="D43" s="9"/>
      <c r="E43" s="9"/>
      <c r="F43" s="9"/>
      <c r="G43" s="9"/>
      <c r="H43" s="9"/>
      <c r="I43" s="66">
        <v>91.18</v>
      </c>
      <c r="J43" s="11"/>
      <c r="K43" s="11"/>
      <c r="L43" s="11"/>
      <c r="M43" s="11"/>
      <c r="N43" s="11"/>
      <c r="O43" s="11"/>
      <c r="P43" s="31"/>
      <c r="Q43" s="31"/>
      <c r="R43" s="31"/>
      <c r="S43" s="31"/>
      <c r="T43" s="31"/>
      <c r="U43" s="31"/>
    </row>
    <row r="44" spans="1:21" ht="157.5" hidden="1">
      <c r="A44" s="12" t="s">
        <v>304</v>
      </c>
      <c r="B44" s="55" t="s">
        <v>38</v>
      </c>
      <c r="C44" s="9"/>
      <c r="D44" s="9"/>
      <c r="E44" s="9"/>
      <c r="F44" s="9"/>
      <c r="G44" s="9"/>
      <c r="H44" s="9"/>
      <c r="I44" s="66">
        <v>85.36</v>
      </c>
      <c r="J44" s="11"/>
      <c r="K44" s="11"/>
      <c r="L44" s="11"/>
      <c r="M44" s="11"/>
      <c r="N44" s="11"/>
      <c r="O44" s="11"/>
      <c r="P44" s="31"/>
      <c r="Q44" s="31"/>
      <c r="R44" s="31"/>
      <c r="S44" s="31"/>
      <c r="T44" s="31"/>
      <c r="U44" s="31"/>
    </row>
    <row r="45" spans="1:21" ht="52.5" hidden="1">
      <c r="A45" s="12" t="s">
        <v>305</v>
      </c>
      <c r="B45" s="55" t="s">
        <v>38</v>
      </c>
      <c r="C45" s="9"/>
      <c r="D45" s="9"/>
      <c r="E45" s="9"/>
      <c r="F45" s="9"/>
      <c r="G45" s="9"/>
      <c r="H45" s="9"/>
      <c r="I45" s="66">
        <v>114.67</v>
      </c>
      <c r="J45" s="11"/>
      <c r="K45" s="11"/>
      <c r="L45" s="11"/>
      <c r="M45" s="11"/>
      <c r="N45" s="11"/>
      <c r="O45" s="11"/>
      <c r="P45" s="31"/>
      <c r="Q45" s="31"/>
      <c r="R45" s="31"/>
      <c r="S45" s="31"/>
      <c r="T45" s="31"/>
      <c r="U45" s="31"/>
    </row>
    <row r="46" spans="1:21" ht="78.75" hidden="1">
      <c r="A46" s="12" t="s">
        <v>306</v>
      </c>
      <c r="B46" s="55" t="s">
        <v>38</v>
      </c>
      <c r="C46" s="9"/>
      <c r="D46" s="9"/>
      <c r="E46" s="9"/>
      <c r="F46" s="9"/>
      <c r="G46" s="9"/>
      <c r="H46" s="9"/>
      <c r="I46" s="66">
        <v>91.18</v>
      </c>
      <c r="J46" s="11"/>
      <c r="K46" s="11"/>
      <c r="L46" s="11"/>
      <c r="M46" s="11"/>
      <c r="N46" s="11"/>
      <c r="O46" s="11"/>
      <c r="P46" s="31"/>
      <c r="Q46" s="31"/>
      <c r="R46" s="31"/>
      <c r="S46" s="31"/>
      <c r="T46" s="31"/>
      <c r="U46" s="31"/>
    </row>
    <row r="47" spans="1:21" ht="52.5" hidden="1">
      <c r="A47" s="12" t="s">
        <v>307</v>
      </c>
      <c r="B47" s="55" t="s">
        <v>38</v>
      </c>
      <c r="C47" s="9"/>
      <c r="D47" s="9"/>
      <c r="E47" s="9"/>
      <c r="F47" s="9"/>
      <c r="G47" s="9"/>
      <c r="H47" s="9"/>
      <c r="I47" s="66">
        <v>126.54</v>
      </c>
      <c r="J47" s="11"/>
      <c r="K47" s="11"/>
      <c r="L47" s="11"/>
      <c r="M47" s="11"/>
      <c r="N47" s="11"/>
      <c r="O47" s="11"/>
      <c r="P47" s="31"/>
      <c r="Q47" s="31"/>
      <c r="R47" s="31"/>
      <c r="S47" s="31"/>
      <c r="T47" s="31"/>
      <c r="U47" s="31"/>
    </row>
    <row r="48" spans="1:21" ht="26.25" hidden="1">
      <c r="A48" s="12" t="s">
        <v>308</v>
      </c>
      <c r="B48" s="55" t="s">
        <v>38</v>
      </c>
      <c r="C48" s="9"/>
      <c r="D48" s="9"/>
      <c r="E48" s="9"/>
      <c r="F48" s="9"/>
      <c r="G48" s="9"/>
      <c r="H48" s="9"/>
      <c r="I48" s="66">
        <v>23.56</v>
      </c>
      <c r="J48" s="11"/>
      <c r="K48" s="11"/>
      <c r="L48" s="11"/>
      <c r="M48" s="11"/>
      <c r="N48" s="11"/>
      <c r="O48" s="11"/>
      <c r="P48" s="31"/>
      <c r="Q48" s="31"/>
      <c r="R48" s="31"/>
      <c r="S48" s="31"/>
      <c r="T48" s="31"/>
      <c r="U48" s="31"/>
    </row>
    <row r="49" spans="1:21" ht="52.5" hidden="1">
      <c r="A49" s="12" t="s">
        <v>309</v>
      </c>
      <c r="B49" s="55" t="s">
        <v>38</v>
      </c>
      <c r="C49" s="9"/>
      <c r="D49" s="9"/>
      <c r="E49" s="9"/>
      <c r="F49" s="9"/>
      <c r="G49" s="9"/>
      <c r="H49" s="9"/>
      <c r="I49" s="66">
        <v>75.790000000000006</v>
      </c>
      <c r="J49" s="11"/>
      <c r="K49" s="11"/>
      <c r="L49" s="11"/>
      <c r="M49" s="11"/>
      <c r="N49" s="11"/>
      <c r="O49" s="11"/>
      <c r="P49" s="31"/>
      <c r="Q49" s="31"/>
      <c r="R49" s="31"/>
      <c r="S49" s="31"/>
      <c r="T49" s="31"/>
      <c r="U49" s="31"/>
    </row>
    <row r="50" spans="1:21" ht="52.5" hidden="1">
      <c r="A50" s="12" t="s">
        <v>310</v>
      </c>
      <c r="B50" s="55" t="s">
        <v>38</v>
      </c>
      <c r="C50" s="9"/>
      <c r="D50" s="9"/>
      <c r="E50" s="9"/>
      <c r="F50" s="9"/>
      <c r="G50" s="9"/>
      <c r="H50" s="9"/>
      <c r="I50" s="66">
        <v>74.56</v>
      </c>
      <c r="J50" s="11"/>
      <c r="K50" s="11"/>
      <c r="L50" s="11"/>
      <c r="M50" s="11"/>
      <c r="N50" s="11"/>
      <c r="O50" s="11"/>
      <c r="P50" s="31"/>
      <c r="Q50" s="31"/>
      <c r="R50" s="31"/>
      <c r="S50" s="31"/>
      <c r="T50" s="31"/>
      <c r="U50" s="31"/>
    </row>
    <row r="51" spans="1:21" ht="22.5" hidden="1" customHeight="1">
      <c r="A51" s="12" t="s">
        <v>311</v>
      </c>
      <c r="B51" s="10" t="s">
        <v>38</v>
      </c>
      <c r="C51" s="9"/>
      <c r="D51" s="9"/>
      <c r="E51" s="9"/>
      <c r="F51" s="9"/>
      <c r="G51" s="9"/>
      <c r="H51" s="9"/>
      <c r="I51" s="66">
        <v>46.58</v>
      </c>
      <c r="J51" s="11"/>
      <c r="K51" s="11"/>
      <c r="L51" s="11"/>
      <c r="M51" s="11"/>
      <c r="N51" s="11"/>
      <c r="O51" s="11"/>
      <c r="P51" s="31"/>
      <c r="Q51" s="31"/>
      <c r="R51" s="31"/>
      <c r="S51" s="31"/>
      <c r="T51" s="31"/>
      <c r="U51" s="31"/>
    </row>
    <row r="52" spans="1:21" ht="52.5" hidden="1">
      <c r="A52" s="12" t="s">
        <v>312</v>
      </c>
      <c r="B52" s="13" t="s">
        <v>38</v>
      </c>
      <c r="C52" s="9"/>
      <c r="D52" s="9"/>
      <c r="E52" s="9"/>
      <c r="F52" s="9"/>
      <c r="G52" s="9"/>
      <c r="H52" s="9"/>
      <c r="I52" s="66">
        <v>196.3</v>
      </c>
      <c r="J52" s="11"/>
      <c r="K52" s="11"/>
      <c r="L52" s="11"/>
      <c r="M52" s="11"/>
      <c r="N52" s="11"/>
      <c r="O52" s="11"/>
      <c r="P52" s="31"/>
      <c r="Q52" s="31"/>
      <c r="R52" s="31"/>
      <c r="S52" s="31"/>
      <c r="T52" s="31"/>
      <c r="U52" s="31"/>
    </row>
    <row r="53" spans="1:21" ht="25.5" hidden="1" customHeight="1">
      <c r="A53" s="12" t="s">
        <v>313</v>
      </c>
      <c r="B53" s="13" t="s">
        <v>38</v>
      </c>
      <c r="C53" s="9"/>
      <c r="D53" s="9"/>
      <c r="E53" s="9"/>
      <c r="F53" s="9"/>
      <c r="G53" s="9"/>
      <c r="H53" s="9"/>
      <c r="I53" s="66">
        <v>268</v>
      </c>
      <c r="J53" s="11"/>
      <c r="K53" s="11"/>
      <c r="L53" s="11"/>
      <c r="M53" s="11"/>
      <c r="N53" s="11"/>
      <c r="O53" s="11"/>
      <c r="P53" s="31"/>
      <c r="Q53" s="31"/>
      <c r="R53" s="31"/>
      <c r="S53" s="31"/>
      <c r="T53" s="31"/>
      <c r="U53" s="31"/>
    </row>
    <row r="54" spans="1:21" ht="28.5" hidden="1" customHeight="1">
      <c r="A54" s="12" t="s">
        <v>314</v>
      </c>
      <c r="B54" s="13" t="s">
        <v>38</v>
      </c>
      <c r="C54" s="9"/>
      <c r="D54" s="9"/>
      <c r="E54" s="9"/>
      <c r="F54" s="9"/>
      <c r="G54" s="9"/>
      <c r="H54" s="9"/>
      <c r="I54" s="66">
        <v>220.7</v>
      </c>
      <c r="J54" s="11"/>
      <c r="K54" s="11"/>
      <c r="L54" s="11"/>
      <c r="M54" s="11"/>
      <c r="N54" s="11"/>
      <c r="O54" s="11"/>
      <c r="P54" s="31"/>
      <c r="Q54" s="31"/>
      <c r="R54" s="31"/>
      <c r="S54" s="31"/>
      <c r="T54" s="31"/>
      <c r="U54" s="31"/>
    </row>
    <row r="55" spans="1:21" ht="52.5" hidden="1">
      <c r="A55" s="12" t="s">
        <v>315</v>
      </c>
      <c r="B55" s="55" t="s">
        <v>38</v>
      </c>
      <c r="C55" s="9"/>
      <c r="D55" s="9"/>
      <c r="E55" s="9"/>
      <c r="F55" s="9"/>
      <c r="G55" s="9"/>
      <c r="H55" s="9"/>
      <c r="I55" s="66">
        <v>155.75</v>
      </c>
      <c r="J55" s="11"/>
      <c r="K55" s="11"/>
      <c r="L55" s="11"/>
      <c r="M55" s="11"/>
      <c r="N55" s="11"/>
      <c r="O55" s="11"/>
      <c r="P55" s="31"/>
      <c r="Q55" s="31"/>
      <c r="R55" s="31"/>
      <c r="S55" s="31"/>
      <c r="T55" s="31"/>
      <c r="U55" s="31"/>
    </row>
    <row r="56" spans="1:21" ht="26.25" hidden="1">
      <c r="A56" s="12" t="s">
        <v>316</v>
      </c>
      <c r="B56" s="55" t="s">
        <v>38</v>
      </c>
      <c r="C56" s="9"/>
      <c r="D56" s="9"/>
      <c r="E56" s="9"/>
      <c r="F56" s="9"/>
      <c r="G56" s="9"/>
      <c r="H56" s="9"/>
      <c r="I56" s="66">
        <v>53.63</v>
      </c>
      <c r="J56" s="11"/>
      <c r="K56" s="11"/>
      <c r="L56" s="11"/>
      <c r="M56" s="11"/>
      <c r="N56" s="11"/>
      <c r="O56" s="11"/>
      <c r="P56" s="31"/>
      <c r="Q56" s="31"/>
      <c r="R56" s="31"/>
      <c r="S56" s="31"/>
      <c r="T56" s="31"/>
      <c r="U56" s="31"/>
    </row>
    <row r="57" spans="1:21" ht="26.25" hidden="1">
      <c r="A57" s="12" t="s">
        <v>317</v>
      </c>
      <c r="B57" s="55" t="s">
        <v>38</v>
      </c>
      <c r="C57" s="9"/>
      <c r="D57" s="9"/>
      <c r="E57" s="9"/>
      <c r="F57" s="9"/>
      <c r="G57" s="9"/>
      <c r="H57" s="9"/>
      <c r="I57" s="66">
        <v>180.15</v>
      </c>
      <c r="J57" s="11"/>
      <c r="K57" s="11"/>
      <c r="L57" s="11"/>
      <c r="M57" s="11"/>
      <c r="N57" s="11"/>
      <c r="O57" s="11"/>
      <c r="P57" s="31"/>
      <c r="Q57" s="31"/>
      <c r="R57" s="31"/>
      <c r="S57" s="31"/>
      <c r="T57" s="31"/>
      <c r="U57" s="31"/>
    </row>
    <row r="58" spans="1:21" ht="52.5" hidden="1">
      <c r="A58" s="12" t="s">
        <v>318</v>
      </c>
      <c r="B58" s="55" t="s">
        <v>38</v>
      </c>
      <c r="C58" s="9"/>
      <c r="D58" s="9"/>
      <c r="E58" s="9"/>
      <c r="F58" s="9"/>
      <c r="G58" s="9"/>
      <c r="H58" s="9"/>
      <c r="I58" s="66">
        <v>164.23</v>
      </c>
      <c r="J58" s="11"/>
      <c r="K58" s="11"/>
      <c r="L58" s="11"/>
      <c r="M58" s="11"/>
      <c r="N58" s="11"/>
      <c r="O58" s="11"/>
      <c r="P58" s="31"/>
      <c r="Q58" s="31"/>
      <c r="R58" s="31"/>
      <c r="S58" s="31"/>
      <c r="T58" s="31"/>
      <c r="U58" s="31"/>
    </row>
    <row r="59" spans="1:21" ht="52.5" hidden="1">
      <c r="A59" s="12" t="s">
        <v>319</v>
      </c>
      <c r="B59" s="55" t="s">
        <v>38</v>
      </c>
      <c r="C59" s="9"/>
      <c r="D59" s="9"/>
      <c r="E59" s="9"/>
      <c r="F59" s="9"/>
      <c r="G59" s="9"/>
      <c r="H59" s="9"/>
      <c r="I59" s="66">
        <v>104.62</v>
      </c>
      <c r="J59" s="11"/>
      <c r="K59" s="11"/>
      <c r="L59" s="11"/>
      <c r="M59" s="11"/>
      <c r="N59" s="11"/>
      <c r="O59" s="11"/>
      <c r="P59" s="31"/>
      <c r="Q59" s="31"/>
      <c r="R59" s="31"/>
      <c r="S59" s="31"/>
      <c r="T59" s="31"/>
      <c r="U59" s="31"/>
    </row>
    <row r="60" spans="1:21" ht="78.75" hidden="1">
      <c r="A60" s="12" t="s">
        <v>320</v>
      </c>
      <c r="B60" s="55" t="s">
        <v>38</v>
      </c>
      <c r="C60" s="9"/>
      <c r="D60" s="9"/>
      <c r="E60" s="9"/>
      <c r="F60" s="9"/>
      <c r="G60" s="9"/>
      <c r="H60" s="9"/>
      <c r="I60" s="66">
        <v>106.36</v>
      </c>
      <c r="J60" s="11"/>
      <c r="K60" s="11"/>
      <c r="L60" s="11"/>
      <c r="M60" s="11"/>
      <c r="N60" s="11"/>
      <c r="O60" s="11"/>
      <c r="P60" s="31"/>
      <c r="Q60" s="31"/>
      <c r="R60" s="31"/>
      <c r="S60" s="31"/>
      <c r="T60" s="31"/>
      <c r="U60" s="31"/>
    </row>
    <row r="61" spans="1:21" ht="78.75" hidden="1">
      <c r="A61" s="12" t="s">
        <v>321</v>
      </c>
      <c r="B61" s="55" t="s">
        <v>38</v>
      </c>
      <c r="C61" s="9"/>
      <c r="D61" s="9"/>
      <c r="E61" s="9"/>
      <c r="F61" s="9"/>
      <c r="G61" s="9"/>
      <c r="H61" s="9"/>
      <c r="I61" s="66">
        <v>2.67</v>
      </c>
      <c r="J61" s="11"/>
      <c r="K61" s="11"/>
      <c r="L61" s="11"/>
      <c r="M61" s="11"/>
      <c r="N61" s="11"/>
      <c r="O61" s="11"/>
      <c r="P61" s="31"/>
      <c r="Q61" s="31"/>
      <c r="R61" s="31"/>
      <c r="S61" s="31"/>
      <c r="T61" s="31"/>
      <c r="U61" s="31"/>
    </row>
    <row r="62" spans="1:21" ht="26.25" hidden="1">
      <c r="A62" s="12" t="s">
        <v>322</v>
      </c>
      <c r="B62" s="55" t="s">
        <v>38</v>
      </c>
      <c r="C62" s="9"/>
      <c r="D62" s="9"/>
      <c r="E62" s="9"/>
      <c r="F62" s="9"/>
      <c r="G62" s="9"/>
      <c r="H62" s="9"/>
      <c r="I62" s="66">
        <v>148.66999999999999</v>
      </c>
      <c r="J62" s="11"/>
      <c r="K62" s="11"/>
      <c r="L62" s="11"/>
      <c r="M62" s="11"/>
      <c r="N62" s="11"/>
      <c r="O62" s="11"/>
      <c r="P62" s="31"/>
      <c r="Q62" s="31"/>
      <c r="R62" s="31"/>
      <c r="S62" s="31"/>
      <c r="T62" s="31"/>
      <c r="U62" s="31"/>
    </row>
    <row r="63" spans="1:21" ht="26.25" hidden="1">
      <c r="A63" s="12" t="s">
        <v>323</v>
      </c>
      <c r="B63" s="55" t="s">
        <v>38</v>
      </c>
      <c r="C63" s="9"/>
      <c r="D63" s="9"/>
      <c r="E63" s="9"/>
      <c r="F63" s="9"/>
      <c r="G63" s="9"/>
      <c r="H63" s="9"/>
      <c r="I63" s="66">
        <v>155.18</v>
      </c>
      <c r="J63" s="11"/>
      <c r="K63" s="11"/>
      <c r="L63" s="11"/>
      <c r="M63" s="11"/>
      <c r="N63" s="11"/>
      <c r="O63" s="11"/>
      <c r="P63" s="31"/>
      <c r="Q63" s="31"/>
      <c r="R63" s="31"/>
      <c r="S63" s="31"/>
      <c r="T63" s="31"/>
      <c r="U63" s="31"/>
    </row>
    <row r="64" spans="1:21" ht="52.5" hidden="1">
      <c r="A64" s="12" t="s">
        <v>324</v>
      </c>
      <c r="B64" s="55" t="s">
        <v>38</v>
      </c>
      <c r="C64" s="9"/>
      <c r="D64" s="9"/>
      <c r="E64" s="9"/>
      <c r="F64" s="9"/>
      <c r="G64" s="9"/>
      <c r="H64" s="9"/>
      <c r="I64" s="66">
        <v>187.9</v>
      </c>
      <c r="J64" s="11"/>
      <c r="K64" s="11"/>
      <c r="L64" s="11"/>
      <c r="M64" s="11"/>
      <c r="N64" s="11"/>
      <c r="O64" s="11"/>
      <c r="P64" s="31"/>
      <c r="Q64" s="31"/>
      <c r="R64" s="31"/>
      <c r="S64" s="31"/>
      <c r="T64" s="31"/>
      <c r="U64" s="31"/>
    </row>
    <row r="65" spans="1:21" ht="26.25" hidden="1">
      <c r="A65" s="12" t="s">
        <v>325</v>
      </c>
      <c r="B65" s="55" t="s">
        <v>38</v>
      </c>
      <c r="C65" s="9"/>
      <c r="D65" s="9"/>
      <c r="E65" s="9"/>
      <c r="F65" s="9"/>
      <c r="G65" s="9"/>
      <c r="H65" s="9"/>
      <c r="I65" s="66">
        <v>64.45</v>
      </c>
      <c r="J65" s="11"/>
      <c r="K65" s="11"/>
      <c r="L65" s="11"/>
      <c r="M65" s="11"/>
      <c r="N65" s="11"/>
      <c r="O65" s="11"/>
      <c r="P65" s="31"/>
      <c r="Q65" s="31"/>
      <c r="R65" s="31"/>
      <c r="S65" s="31"/>
      <c r="T65" s="31"/>
      <c r="U65" s="31"/>
    </row>
    <row r="66" spans="1:21" ht="105" hidden="1">
      <c r="A66" s="12" t="s">
        <v>326</v>
      </c>
      <c r="B66" s="55" t="s">
        <v>650</v>
      </c>
      <c r="C66" s="9"/>
      <c r="D66" s="9"/>
      <c r="E66" s="9"/>
      <c r="F66" s="9"/>
      <c r="G66" s="9"/>
      <c r="H66" s="9"/>
      <c r="I66" s="66">
        <v>15.85</v>
      </c>
      <c r="J66" s="11"/>
      <c r="K66" s="11"/>
      <c r="L66" s="11"/>
      <c r="M66" s="11"/>
      <c r="N66" s="11"/>
      <c r="O66" s="11"/>
      <c r="P66" s="31"/>
      <c r="Q66" s="31"/>
      <c r="R66" s="31"/>
      <c r="S66" s="31"/>
      <c r="T66" s="31"/>
      <c r="U66" s="31"/>
    </row>
    <row r="67" spans="1:21" ht="105" hidden="1">
      <c r="A67" s="12" t="s">
        <v>327</v>
      </c>
      <c r="B67" s="55" t="s">
        <v>650</v>
      </c>
      <c r="C67" s="9"/>
      <c r="D67" s="9"/>
      <c r="E67" s="9"/>
      <c r="F67" s="9"/>
      <c r="G67" s="9"/>
      <c r="H67" s="9"/>
      <c r="I67" s="66">
        <v>12.45</v>
      </c>
      <c r="J67" s="11"/>
      <c r="K67" s="11"/>
      <c r="L67" s="11"/>
      <c r="M67" s="11"/>
      <c r="N67" s="11"/>
      <c r="O67" s="11"/>
      <c r="P67" s="31"/>
      <c r="Q67" s="31"/>
      <c r="R67" s="31"/>
      <c r="S67" s="31"/>
      <c r="T67" s="31"/>
      <c r="U67" s="31"/>
    </row>
    <row r="68" spans="1:21" ht="26.25" hidden="1">
      <c r="A68" s="12" t="s">
        <v>328</v>
      </c>
      <c r="B68" s="55" t="s">
        <v>38</v>
      </c>
      <c r="C68" s="9"/>
      <c r="D68" s="9"/>
      <c r="E68" s="9"/>
      <c r="F68" s="9"/>
      <c r="G68" s="9"/>
      <c r="H68" s="9"/>
      <c r="I68" s="66">
        <v>42.7</v>
      </c>
      <c r="J68" s="11"/>
      <c r="K68" s="11"/>
      <c r="L68" s="11"/>
      <c r="M68" s="11"/>
      <c r="N68" s="11"/>
      <c r="O68" s="11"/>
      <c r="P68" s="31"/>
      <c r="Q68" s="31"/>
      <c r="R68" s="31"/>
      <c r="S68" s="31"/>
      <c r="T68" s="31"/>
      <c r="U68" s="31"/>
    </row>
    <row r="69" spans="1:21" ht="52.5" hidden="1">
      <c r="A69" s="12" t="s">
        <v>329</v>
      </c>
      <c r="B69" s="55" t="s">
        <v>38</v>
      </c>
      <c r="C69" s="9"/>
      <c r="D69" s="9"/>
      <c r="E69" s="9"/>
      <c r="F69" s="9"/>
      <c r="G69" s="9"/>
      <c r="H69" s="9"/>
      <c r="I69" s="66">
        <v>42.7</v>
      </c>
      <c r="J69" s="11"/>
      <c r="K69" s="11"/>
      <c r="L69" s="11"/>
      <c r="M69" s="11"/>
      <c r="N69" s="11"/>
      <c r="O69" s="11"/>
      <c r="P69" s="31"/>
      <c r="Q69" s="31"/>
      <c r="R69" s="31"/>
      <c r="S69" s="31"/>
      <c r="T69" s="31"/>
      <c r="U69" s="31"/>
    </row>
    <row r="70" spans="1:21" ht="26.25" hidden="1">
      <c r="A70" s="12" t="s">
        <v>330</v>
      </c>
      <c r="B70" s="55" t="s">
        <v>38</v>
      </c>
      <c r="C70" s="9"/>
      <c r="D70" s="9"/>
      <c r="E70" s="9"/>
      <c r="F70" s="9"/>
      <c r="G70" s="9"/>
      <c r="H70" s="9"/>
      <c r="I70" s="66">
        <v>42.7</v>
      </c>
      <c r="J70" s="11"/>
      <c r="K70" s="11"/>
      <c r="L70" s="11"/>
      <c r="M70" s="11"/>
      <c r="N70" s="11"/>
      <c r="O70" s="11"/>
      <c r="P70" s="31"/>
      <c r="Q70" s="31"/>
      <c r="R70" s="31"/>
      <c r="S70" s="31"/>
      <c r="T70" s="31"/>
      <c r="U70" s="31"/>
    </row>
    <row r="71" spans="1:21" ht="52.5" hidden="1">
      <c r="A71" s="12" t="s">
        <v>331</v>
      </c>
      <c r="B71" s="55" t="s">
        <v>38</v>
      </c>
      <c r="C71" s="9"/>
      <c r="D71" s="9"/>
      <c r="E71" s="9"/>
      <c r="F71" s="9"/>
      <c r="G71" s="9"/>
      <c r="H71" s="9"/>
      <c r="I71" s="66">
        <v>14.39</v>
      </c>
      <c r="J71" s="11"/>
      <c r="K71" s="11"/>
      <c r="L71" s="11"/>
      <c r="M71" s="11"/>
      <c r="N71" s="11"/>
      <c r="O71" s="11"/>
      <c r="P71" s="31"/>
      <c r="Q71" s="31"/>
      <c r="R71" s="31"/>
      <c r="S71" s="31"/>
      <c r="T71" s="31"/>
      <c r="U71" s="31"/>
    </row>
    <row r="72" spans="1:21" ht="52.5" hidden="1">
      <c r="A72" s="12" t="s">
        <v>332</v>
      </c>
      <c r="B72" s="55" t="s">
        <v>38</v>
      </c>
      <c r="C72" s="9"/>
      <c r="D72" s="9"/>
      <c r="E72" s="9"/>
      <c r="F72" s="9"/>
      <c r="G72" s="9"/>
      <c r="H72" s="9"/>
      <c r="I72" s="66">
        <v>44.2</v>
      </c>
      <c r="J72" s="11"/>
      <c r="K72" s="11"/>
      <c r="L72" s="11"/>
      <c r="M72" s="11"/>
      <c r="N72" s="11"/>
      <c r="O72" s="11"/>
      <c r="P72" s="31"/>
      <c r="Q72" s="31"/>
      <c r="R72" s="31"/>
      <c r="S72" s="31"/>
      <c r="T72" s="31"/>
      <c r="U72" s="31"/>
    </row>
    <row r="73" spans="1:21" ht="54" hidden="1" customHeight="1">
      <c r="A73" s="12" t="s">
        <v>334</v>
      </c>
      <c r="B73" s="55" t="s">
        <v>38</v>
      </c>
      <c r="C73" s="9"/>
      <c r="D73" s="9"/>
      <c r="E73" s="9"/>
      <c r="F73" s="9"/>
      <c r="G73" s="9"/>
      <c r="H73" s="9"/>
      <c r="I73" s="66">
        <v>43.3</v>
      </c>
      <c r="J73" s="11"/>
      <c r="K73" s="11"/>
      <c r="L73" s="11"/>
      <c r="M73" s="11"/>
      <c r="N73" s="11"/>
      <c r="O73" s="11"/>
      <c r="P73" s="31"/>
      <c r="Q73" s="31"/>
      <c r="R73" s="31"/>
      <c r="S73" s="31"/>
      <c r="T73" s="31"/>
      <c r="U73" s="31"/>
    </row>
    <row r="74" spans="1:21" ht="81" hidden="1" customHeight="1">
      <c r="A74" s="12" t="s">
        <v>335</v>
      </c>
      <c r="B74" s="13" t="s">
        <v>38</v>
      </c>
      <c r="C74" s="9"/>
      <c r="D74" s="9"/>
      <c r="E74" s="9"/>
      <c r="F74" s="9"/>
      <c r="G74" s="9"/>
      <c r="H74" s="9"/>
      <c r="I74" s="66">
        <v>38.64</v>
      </c>
      <c r="J74" s="11"/>
      <c r="K74" s="11"/>
      <c r="L74" s="11"/>
      <c r="M74" s="11"/>
      <c r="N74" s="11"/>
      <c r="O74" s="11"/>
      <c r="P74" s="31"/>
      <c r="Q74" s="31"/>
      <c r="R74" s="31"/>
      <c r="S74" s="31"/>
      <c r="T74" s="31"/>
      <c r="U74" s="31"/>
    </row>
    <row r="75" spans="1:21" ht="26.25" hidden="1">
      <c r="A75" s="12" t="s">
        <v>336</v>
      </c>
      <c r="B75" s="13" t="s">
        <v>38</v>
      </c>
      <c r="C75" s="9"/>
      <c r="D75" s="9"/>
      <c r="E75" s="9"/>
      <c r="F75" s="9"/>
      <c r="G75" s="9"/>
      <c r="H75" s="9"/>
      <c r="I75" s="66">
        <v>35.06</v>
      </c>
      <c r="J75" s="11"/>
      <c r="K75" s="11"/>
      <c r="L75" s="11"/>
      <c r="M75" s="11"/>
      <c r="N75" s="11"/>
      <c r="O75" s="11"/>
      <c r="P75" s="31"/>
      <c r="Q75" s="31"/>
      <c r="R75" s="31"/>
      <c r="S75" s="31"/>
      <c r="T75" s="31"/>
      <c r="U75" s="31"/>
    </row>
    <row r="76" spans="1:21" ht="52.5" hidden="1">
      <c r="A76" s="12" t="s">
        <v>337</v>
      </c>
      <c r="B76" s="13" t="s">
        <v>38</v>
      </c>
      <c r="C76" s="9"/>
      <c r="D76" s="9"/>
      <c r="E76" s="9"/>
      <c r="F76" s="9"/>
      <c r="G76" s="9"/>
      <c r="H76" s="9"/>
      <c r="I76" s="66">
        <v>36.1</v>
      </c>
      <c r="J76" s="11"/>
      <c r="K76" s="11"/>
      <c r="L76" s="11"/>
      <c r="M76" s="11"/>
      <c r="N76" s="11"/>
      <c r="O76" s="11"/>
      <c r="P76" s="31"/>
      <c r="Q76" s="31"/>
      <c r="R76" s="31"/>
      <c r="S76" s="31"/>
      <c r="T76" s="31"/>
      <c r="U76" s="31"/>
    </row>
    <row r="77" spans="1:21" ht="52.5" hidden="1">
      <c r="A77" s="12" t="s">
        <v>338</v>
      </c>
      <c r="B77" s="13" t="s">
        <v>38</v>
      </c>
      <c r="C77" s="9"/>
      <c r="D77" s="9"/>
      <c r="E77" s="9"/>
      <c r="F77" s="9"/>
      <c r="G77" s="9"/>
      <c r="H77" s="9"/>
      <c r="I77" s="66">
        <v>92.03</v>
      </c>
      <c r="J77" s="11"/>
      <c r="K77" s="11"/>
      <c r="L77" s="11"/>
      <c r="M77" s="11"/>
      <c r="N77" s="11"/>
      <c r="O77" s="11"/>
      <c r="P77" s="31"/>
      <c r="Q77" s="31"/>
      <c r="R77" s="31"/>
      <c r="S77" s="31"/>
      <c r="T77" s="31"/>
      <c r="U77" s="31"/>
    </row>
    <row r="78" spans="1:21" ht="26.25" hidden="1">
      <c r="A78" s="12" t="s">
        <v>339</v>
      </c>
      <c r="B78" s="13" t="s">
        <v>38</v>
      </c>
      <c r="C78" s="9"/>
      <c r="D78" s="9"/>
      <c r="E78" s="9"/>
      <c r="F78" s="9"/>
      <c r="G78" s="9"/>
      <c r="H78" s="9"/>
      <c r="I78" s="66">
        <v>60.29</v>
      </c>
      <c r="J78" s="11"/>
      <c r="K78" s="11"/>
      <c r="L78" s="11"/>
      <c r="M78" s="11"/>
      <c r="N78" s="11"/>
      <c r="O78" s="11"/>
      <c r="P78" s="31"/>
      <c r="Q78" s="31"/>
      <c r="R78" s="31"/>
      <c r="S78" s="31"/>
      <c r="T78" s="31"/>
      <c r="U78" s="31"/>
    </row>
    <row r="79" spans="1:21" ht="26.25" hidden="1">
      <c r="A79" s="12" t="s">
        <v>340</v>
      </c>
      <c r="B79" s="13" t="s">
        <v>38</v>
      </c>
      <c r="C79" s="9"/>
      <c r="D79" s="9"/>
      <c r="E79" s="9"/>
      <c r="F79" s="9"/>
      <c r="G79" s="9"/>
      <c r="H79" s="9"/>
      <c r="I79" s="66">
        <v>23.54</v>
      </c>
      <c r="J79" s="11"/>
      <c r="K79" s="11"/>
      <c r="L79" s="11"/>
      <c r="M79" s="11"/>
      <c r="N79" s="11"/>
      <c r="O79" s="11"/>
      <c r="P79" s="31"/>
      <c r="Q79" s="31"/>
      <c r="R79" s="31"/>
      <c r="S79" s="31"/>
      <c r="T79" s="31"/>
      <c r="U79" s="31"/>
    </row>
    <row r="80" spans="1:21" ht="26.25" hidden="1">
      <c r="A80" s="12" t="s">
        <v>341</v>
      </c>
      <c r="B80" s="55" t="s">
        <v>38</v>
      </c>
      <c r="C80" s="9"/>
      <c r="D80" s="9"/>
      <c r="E80" s="9"/>
      <c r="F80" s="9"/>
      <c r="G80" s="9"/>
      <c r="H80" s="9"/>
      <c r="I80" s="66">
        <v>86.26</v>
      </c>
      <c r="J80" s="11"/>
      <c r="K80" s="11"/>
      <c r="L80" s="11"/>
      <c r="M80" s="11"/>
      <c r="N80" s="11"/>
      <c r="O80" s="11"/>
      <c r="P80" s="31"/>
      <c r="Q80" s="31"/>
      <c r="R80" s="31"/>
      <c r="S80" s="31"/>
      <c r="T80" s="31"/>
      <c r="U80" s="31"/>
    </row>
    <row r="81" spans="1:21" ht="26.25" hidden="1">
      <c r="A81" s="12" t="s">
        <v>342</v>
      </c>
      <c r="B81" s="13" t="s">
        <v>38</v>
      </c>
      <c r="C81" s="9"/>
      <c r="D81" s="9"/>
      <c r="E81" s="9"/>
      <c r="F81" s="9"/>
      <c r="G81" s="9"/>
      <c r="H81" s="9"/>
      <c r="I81" s="66">
        <v>173.67</v>
      </c>
      <c r="J81" s="11"/>
      <c r="K81" s="11"/>
      <c r="L81" s="11"/>
      <c r="M81" s="11"/>
      <c r="N81" s="11"/>
      <c r="O81" s="11"/>
      <c r="P81" s="31"/>
      <c r="Q81" s="31"/>
      <c r="R81" s="31"/>
      <c r="S81" s="31"/>
      <c r="T81" s="31"/>
      <c r="U81" s="31"/>
    </row>
    <row r="82" spans="1:21" ht="26.25" hidden="1">
      <c r="A82" s="12" t="s">
        <v>343</v>
      </c>
      <c r="B82" s="13" t="s">
        <v>38</v>
      </c>
      <c r="C82" s="9"/>
      <c r="D82" s="9"/>
      <c r="E82" s="9"/>
      <c r="F82" s="9"/>
      <c r="G82" s="9"/>
      <c r="H82" s="9"/>
      <c r="I82" s="66">
        <v>74.099999999999994</v>
      </c>
      <c r="J82" s="11"/>
      <c r="K82" s="11"/>
      <c r="L82" s="11"/>
      <c r="M82" s="11"/>
      <c r="N82" s="11"/>
      <c r="O82" s="11"/>
      <c r="P82" s="31"/>
      <c r="Q82" s="31"/>
      <c r="R82" s="31"/>
      <c r="S82" s="31"/>
      <c r="T82" s="31"/>
      <c r="U82" s="31"/>
    </row>
    <row r="83" spans="1:21" ht="31.5" hidden="1" customHeight="1">
      <c r="A83" s="12" t="s">
        <v>344</v>
      </c>
      <c r="B83" s="13" t="s">
        <v>38</v>
      </c>
      <c r="C83" s="13"/>
      <c r="D83" s="13"/>
      <c r="E83" s="13"/>
      <c r="F83" s="13"/>
      <c r="G83" s="13"/>
      <c r="H83" s="13"/>
      <c r="I83" s="13">
        <v>110.05</v>
      </c>
      <c r="J83" s="11"/>
      <c r="K83" s="11"/>
      <c r="L83" s="11"/>
      <c r="M83" s="11"/>
      <c r="N83" s="11"/>
      <c r="O83" s="11"/>
      <c r="P83" s="31"/>
      <c r="Q83" s="31"/>
      <c r="R83" s="31"/>
      <c r="S83" s="31"/>
      <c r="T83" s="31"/>
      <c r="U83" s="31"/>
    </row>
    <row r="84" spans="1:21" ht="26.25" hidden="1">
      <c r="A84" s="12" t="s">
        <v>345</v>
      </c>
      <c r="B84" s="55" t="s">
        <v>38</v>
      </c>
      <c r="C84" s="9"/>
      <c r="D84" s="9"/>
      <c r="E84" s="9"/>
      <c r="F84" s="9"/>
      <c r="G84" s="9"/>
      <c r="H84" s="9"/>
      <c r="I84" s="66">
        <v>103.16</v>
      </c>
      <c r="J84" s="11"/>
      <c r="K84" s="11"/>
      <c r="L84" s="11"/>
      <c r="M84" s="11"/>
      <c r="N84" s="11"/>
      <c r="O84" s="11"/>
      <c r="P84" s="31"/>
      <c r="Q84" s="31"/>
      <c r="R84" s="31"/>
      <c r="S84" s="31"/>
      <c r="T84" s="31"/>
      <c r="U84" s="31"/>
    </row>
    <row r="85" spans="1:21" ht="78.75" hidden="1">
      <c r="A85" s="12" t="s">
        <v>346</v>
      </c>
      <c r="B85" s="55" t="s">
        <v>38</v>
      </c>
      <c r="C85" s="9"/>
      <c r="D85" s="9"/>
      <c r="E85" s="9"/>
      <c r="F85" s="9"/>
      <c r="G85" s="9"/>
      <c r="H85" s="9"/>
      <c r="I85" s="66">
        <v>35.49</v>
      </c>
      <c r="J85" s="11"/>
      <c r="K85" s="11"/>
      <c r="L85" s="11"/>
      <c r="M85" s="11"/>
      <c r="N85" s="11"/>
      <c r="O85" s="11"/>
      <c r="P85" s="31"/>
      <c r="Q85" s="31"/>
      <c r="R85" s="31"/>
      <c r="S85" s="31"/>
      <c r="T85" s="31"/>
      <c r="U85" s="31"/>
    </row>
    <row r="86" spans="1:21" ht="26.25" hidden="1">
      <c r="A86" s="12" t="s">
        <v>347</v>
      </c>
      <c r="B86" s="55" t="s">
        <v>38</v>
      </c>
      <c r="C86" s="9"/>
      <c r="D86" s="9"/>
      <c r="E86" s="9"/>
      <c r="F86" s="9"/>
      <c r="G86" s="9"/>
      <c r="H86" s="9"/>
      <c r="I86" s="66">
        <v>29.63</v>
      </c>
      <c r="J86" s="11"/>
      <c r="K86" s="11"/>
      <c r="L86" s="11"/>
      <c r="M86" s="11"/>
      <c r="N86" s="11"/>
      <c r="O86" s="11"/>
      <c r="P86" s="31"/>
      <c r="Q86" s="31"/>
      <c r="R86" s="31"/>
      <c r="S86" s="31"/>
      <c r="T86" s="31"/>
      <c r="U86" s="31"/>
    </row>
    <row r="87" spans="1:21" ht="26.25" hidden="1">
      <c r="A87" s="12" t="s">
        <v>348</v>
      </c>
      <c r="B87" s="55" t="s">
        <v>38</v>
      </c>
      <c r="C87" s="9"/>
      <c r="D87" s="9"/>
      <c r="E87" s="9"/>
      <c r="F87" s="9"/>
      <c r="G87" s="9"/>
      <c r="H87" s="9"/>
      <c r="I87" s="66">
        <v>91.52</v>
      </c>
      <c r="J87" s="11"/>
      <c r="K87" s="11"/>
      <c r="L87" s="11"/>
      <c r="M87" s="11"/>
      <c r="N87" s="11"/>
      <c r="O87" s="11"/>
      <c r="P87" s="31"/>
      <c r="Q87" s="31"/>
      <c r="R87" s="31"/>
      <c r="S87" s="31"/>
      <c r="T87" s="31"/>
      <c r="U87" s="31"/>
    </row>
    <row r="88" spans="1:21" ht="26.25" hidden="1">
      <c r="A88" s="12" t="s">
        <v>349</v>
      </c>
      <c r="B88" s="55" t="s">
        <v>38</v>
      </c>
      <c r="C88" s="9"/>
      <c r="D88" s="9"/>
      <c r="E88" s="9"/>
      <c r="F88" s="9"/>
      <c r="G88" s="9"/>
      <c r="H88" s="9"/>
      <c r="I88" s="66">
        <v>4.29</v>
      </c>
      <c r="J88" s="11"/>
      <c r="K88" s="11"/>
      <c r="L88" s="11"/>
      <c r="M88" s="11"/>
      <c r="N88" s="11"/>
      <c r="O88" s="11"/>
      <c r="P88" s="31"/>
      <c r="Q88" s="31"/>
      <c r="R88" s="31"/>
      <c r="S88" s="31"/>
      <c r="T88" s="31"/>
      <c r="U88" s="31"/>
    </row>
    <row r="89" spans="1:21" ht="26.25" hidden="1">
      <c r="A89" s="12" t="s">
        <v>350</v>
      </c>
      <c r="B89" s="55" t="s">
        <v>38</v>
      </c>
      <c r="C89" s="9"/>
      <c r="D89" s="9"/>
      <c r="E89" s="9"/>
      <c r="F89" s="9"/>
      <c r="G89" s="9"/>
      <c r="H89" s="9"/>
      <c r="I89" s="66">
        <v>18.84</v>
      </c>
      <c r="J89" s="11"/>
      <c r="K89" s="11"/>
      <c r="L89" s="11"/>
      <c r="M89" s="11"/>
      <c r="N89" s="11"/>
      <c r="O89" s="11"/>
      <c r="P89" s="31"/>
      <c r="Q89" s="31"/>
      <c r="R89" s="31"/>
      <c r="S89" s="31"/>
      <c r="T89" s="31"/>
      <c r="U89" s="31"/>
    </row>
    <row r="90" spans="1:21" ht="26.25" hidden="1">
      <c r="A90" s="12" t="s">
        <v>351</v>
      </c>
      <c r="B90" s="55" t="s">
        <v>38</v>
      </c>
      <c r="C90" s="9"/>
      <c r="D90" s="9"/>
      <c r="E90" s="9"/>
      <c r="F90" s="9"/>
      <c r="G90" s="9"/>
      <c r="H90" s="9"/>
      <c r="I90" s="66">
        <v>120.3</v>
      </c>
      <c r="J90" s="11"/>
      <c r="K90" s="11"/>
      <c r="L90" s="11"/>
      <c r="M90" s="11"/>
      <c r="N90" s="11"/>
      <c r="O90" s="11"/>
      <c r="P90" s="31"/>
      <c r="Q90" s="31"/>
      <c r="R90" s="31"/>
      <c r="S90" s="31"/>
      <c r="T90" s="31"/>
      <c r="U90" s="31"/>
    </row>
    <row r="91" spans="1:21" ht="26.25" hidden="1">
      <c r="A91" s="12" t="s">
        <v>352</v>
      </c>
      <c r="B91" s="55" t="s">
        <v>38</v>
      </c>
      <c r="C91" s="9"/>
      <c r="D91" s="9"/>
      <c r="E91" s="9"/>
      <c r="F91" s="9"/>
      <c r="G91" s="9"/>
      <c r="H91" s="9"/>
      <c r="I91" s="66">
        <v>75.62</v>
      </c>
      <c r="J91" s="11"/>
      <c r="K91" s="11"/>
      <c r="L91" s="11"/>
      <c r="M91" s="11"/>
      <c r="N91" s="11"/>
      <c r="O91" s="11"/>
      <c r="P91" s="31"/>
      <c r="Q91" s="31"/>
      <c r="R91" s="31"/>
      <c r="S91" s="31"/>
      <c r="T91" s="31"/>
      <c r="U91" s="31"/>
    </row>
    <row r="92" spans="1:21" ht="26.25" hidden="1">
      <c r="A92" s="12" t="s">
        <v>353</v>
      </c>
      <c r="B92" s="55" t="s">
        <v>38</v>
      </c>
      <c r="C92" s="9"/>
      <c r="D92" s="9"/>
      <c r="E92" s="9"/>
      <c r="F92" s="9"/>
      <c r="G92" s="9"/>
      <c r="H92" s="9"/>
      <c r="I92" s="66">
        <v>8.6</v>
      </c>
      <c r="J92" s="11"/>
      <c r="K92" s="11"/>
      <c r="L92" s="11"/>
      <c r="M92" s="11"/>
      <c r="N92" s="11"/>
      <c r="O92" s="11"/>
      <c r="P92" s="31"/>
      <c r="Q92" s="31"/>
      <c r="R92" s="31"/>
      <c r="S92" s="31"/>
      <c r="T92" s="31"/>
      <c r="U92" s="31"/>
    </row>
    <row r="93" spans="1:21" ht="26.25" hidden="1">
      <c r="A93" s="12" t="s">
        <v>354</v>
      </c>
      <c r="B93" s="55" t="s">
        <v>38</v>
      </c>
      <c r="C93" s="9"/>
      <c r="D93" s="9"/>
      <c r="E93" s="9"/>
      <c r="F93" s="9"/>
      <c r="G93" s="9"/>
      <c r="H93" s="9"/>
      <c r="I93" s="66">
        <v>15.7</v>
      </c>
      <c r="J93" s="11"/>
      <c r="K93" s="11"/>
      <c r="L93" s="11"/>
      <c r="M93" s="11"/>
      <c r="N93" s="11"/>
      <c r="O93" s="11"/>
      <c r="P93" s="31"/>
      <c r="Q93" s="31"/>
      <c r="R93" s="31"/>
      <c r="S93" s="31"/>
      <c r="T93" s="31"/>
      <c r="U93" s="31"/>
    </row>
    <row r="94" spans="1:21" ht="52.5" hidden="1">
      <c r="A94" s="12" t="s">
        <v>355</v>
      </c>
      <c r="B94" s="55" t="s">
        <v>38</v>
      </c>
      <c r="C94" s="9"/>
      <c r="D94" s="9"/>
      <c r="E94" s="9"/>
      <c r="F94" s="9"/>
      <c r="G94" s="9"/>
      <c r="H94" s="9"/>
      <c r="I94" s="66">
        <v>16.37</v>
      </c>
      <c r="J94" s="11"/>
      <c r="K94" s="11"/>
      <c r="L94" s="11"/>
      <c r="M94" s="11"/>
      <c r="N94" s="11"/>
      <c r="O94" s="11"/>
      <c r="P94" s="31"/>
      <c r="Q94" s="31"/>
      <c r="R94" s="31"/>
      <c r="S94" s="31"/>
      <c r="T94" s="31"/>
      <c r="U94" s="31"/>
    </row>
    <row r="95" spans="1:21" ht="26.25" hidden="1">
      <c r="A95" s="12" t="s">
        <v>356</v>
      </c>
      <c r="B95" s="55" t="s">
        <v>38</v>
      </c>
      <c r="C95" s="9"/>
      <c r="D95" s="9"/>
      <c r="E95" s="9"/>
      <c r="F95" s="9"/>
      <c r="G95" s="9"/>
      <c r="H95" s="9"/>
      <c r="I95" s="66">
        <v>25.08</v>
      </c>
      <c r="J95" s="11"/>
      <c r="K95" s="11"/>
      <c r="L95" s="11"/>
      <c r="M95" s="11"/>
      <c r="N95" s="11"/>
      <c r="O95" s="11"/>
      <c r="P95" s="31"/>
      <c r="Q95" s="31"/>
      <c r="R95" s="31"/>
      <c r="S95" s="31"/>
      <c r="T95" s="31"/>
      <c r="U95" s="31"/>
    </row>
    <row r="96" spans="1:21" ht="52.5" hidden="1">
      <c r="A96" s="12" t="s">
        <v>357</v>
      </c>
      <c r="B96" s="55" t="s">
        <v>38</v>
      </c>
      <c r="C96" s="9"/>
      <c r="D96" s="9"/>
      <c r="E96" s="9"/>
      <c r="F96" s="9"/>
      <c r="G96" s="9"/>
      <c r="H96" s="9"/>
      <c r="I96" s="66">
        <v>97.04</v>
      </c>
      <c r="J96" s="11"/>
      <c r="K96" s="11"/>
      <c r="L96" s="11"/>
      <c r="M96" s="11"/>
      <c r="N96" s="11"/>
      <c r="O96" s="11"/>
      <c r="P96" s="31"/>
      <c r="Q96" s="31"/>
      <c r="R96" s="31"/>
      <c r="S96" s="31"/>
      <c r="T96" s="31"/>
      <c r="U96" s="31"/>
    </row>
    <row r="97" spans="1:21" ht="52.5" hidden="1">
      <c r="A97" s="12" t="s">
        <v>358</v>
      </c>
      <c r="B97" s="55" t="s">
        <v>38</v>
      </c>
      <c r="C97" s="9"/>
      <c r="D97" s="9"/>
      <c r="E97" s="9"/>
      <c r="F97" s="9"/>
      <c r="G97" s="9"/>
      <c r="H97" s="9"/>
      <c r="I97" s="66">
        <v>40.6</v>
      </c>
      <c r="J97" s="11"/>
      <c r="K97" s="11"/>
      <c r="L97" s="11"/>
      <c r="M97" s="11"/>
      <c r="N97" s="11"/>
      <c r="O97" s="11"/>
      <c r="P97" s="31"/>
      <c r="Q97" s="31"/>
      <c r="R97" s="31"/>
      <c r="S97" s="31"/>
      <c r="T97" s="31"/>
      <c r="U97" s="31"/>
    </row>
    <row r="98" spans="1:21" ht="78.75" hidden="1">
      <c r="A98" s="12" t="s">
        <v>359</v>
      </c>
      <c r="B98" s="55" t="s">
        <v>38</v>
      </c>
      <c r="C98" s="9"/>
      <c r="D98" s="9"/>
      <c r="E98" s="9"/>
      <c r="F98" s="9"/>
      <c r="G98" s="9"/>
      <c r="H98" s="9"/>
      <c r="I98" s="66">
        <v>47.2</v>
      </c>
      <c r="J98" s="11"/>
      <c r="K98" s="11"/>
      <c r="L98" s="11"/>
      <c r="M98" s="11"/>
      <c r="N98" s="11"/>
      <c r="O98" s="11"/>
      <c r="P98" s="31"/>
      <c r="Q98" s="31"/>
      <c r="R98" s="31"/>
      <c r="S98" s="31"/>
      <c r="T98" s="31"/>
      <c r="U98" s="31"/>
    </row>
    <row r="99" spans="1:21" ht="52.5" hidden="1">
      <c r="A99" s="12" t="s">
        <v>360</v>
      </c>
      <c r="B99" s="55" t="s">
        <v>38</v>
      </c>
      <c r="C99" s="9"/>
      <c r="D99" s="9"/>
      <c r="E99" s="9"/>
      <c r="F99" s="9"/>
      <c r="G99" s="9"/>
      <c r="H99" s="9"/>
      <c r="I99" s="66">
        <v>67.5</v>
      </c>
      <c r="J99" s="11"/>
      <c r="K99" s="11"/>
      <c r="L99" s="11"/>
      <c r="M99" s="11"/>
      <c r="N99" s="11"/>
      <c r="O99" s="11"/>
      <c r="P99" s="31"/>
      <c r="Q99" s="31"/>
      <c r="R99" s="31"/>
      <c r="S99" s="31"/>
      <c r="T99" s="31"/>
      <c r="U99" s="31"/>
    </row>
    <row r="100" spans="1:21" ht="52.5" hidden="1">
      <c r="A100" s="12" t="s">
        <v>361</v>
      </c>
      <c r="B100" s="55" t="s">
        <v>38</v>
      </c>
      <c r="C100" s="9"/>
      <c r="D100" s="9"/>
      <c r="E100" s="9"/>
      <c r="F100" s="9"/>
      <c r="G100" s="9"/>
      <c r="H100" s="9"/>
      <c r="I100" s="66">
        <v>14.2</v>
      </c>
      <c r="J100" s="11"/>
      <c r="K100" s="11"/>
      <c r="L100" s="11"/>
      <c r="M100" s="11"/>
      <c r="N100" s="11"/>
      <c r="O100" s="11"/>
      <c r="P100" s="31"/>
      <c r="Q100" s="31"/>
      <c r="R100" s="31"/>
      <c r="S100" s="31"/>
      <c r="T100" s="31"/>
      <c r="U100" s="31"/>
    </row>
    <row r="101" spans="1:21" ht="26.25" hidden="1">
      <c r="A101" s="12" t="s">
        <v>362</v>
      </c>
      <c r="B101" s="55" t="s">
        <v>40</v>
      </c>
      <c r="C101" s="9"/>
      <c r="D101" s="9"/>
      <c r="E101" s="9"/>
      <c r="F101" s="9"/>
      <c r="G101" s="9"/>
      <c r="H101" s="9"/>
      <c r="I101" s="66">
        <v>12.62</v>
      </c>
      <c r="J101" s="11"/>
      <c r="K101" s="11"/>
      <c r="L101" s="11"/>
      <c r="M101" s="11"/>
      <c r="N101" s="11"/>
      <c r="O101" s="11"/>
      <c r="P101" s="31"/>
      <c r="Q101" s="31"/>
      <c r="R101" s="31"/>
      <c r="S101" s="31"/>
      <c r="T101" s="31"/>
      <c r="U101" s="31"/>
    </row>
    <row r="102" spans="1:21" ht="26.25" hidden="1">
      <c r="A102" s="12" t="s">
        <v>363</v>
      </c>
      <c r="B102" s="55" t="s">
        <v>38</v>
      </c>
      <c r="C102" s="9"/>
      <c r="D102" s="9"/>
      <c r="E102" s="9"/>
      <c r="F102" s="9"/>
      <c r="G102" s="9"/>
      <c r="H102" s="9"/>
      <c r="I102" s="66">
        <v>49.22</v>
      </c>
      <c r="J102" s="11"/>
      <c r="K102" s="11"/>
      <c r="L102" s="11"/>
      <c r="M102" s="11"/>
      <c r="N102" s="11"/>
      <c r="O102" s="11"/>
      <c r="P102" s="31"/>
      <c r="Q102" s="31"/>
      <c r="R102" s="31"/>
      <c r="S102" s="31"/>
      <c r="T102" s="31"/>
      <c r="U102" s="31"/>
    </row>
    <row r="103" spans="1:21" ht="26.25" hidden="1">
      <c r="A103" s="12" t="s">
        <v>364</v>
      </c>
      <c r="B103" s="55" t="s">
        <v>38</v>
      </c>
      <c r="C103" s="9"/>
      <c r="D103" s="9"/>
      <c r="E103" s="9"/>
      <c r="F103" s="9"/>
      <c r="G103" s="9"/>
      <c r="H103" s="9"/>
      <c r="I103" s="66">
        <v>58</v>
      </c>
      <c r="J103" s="11"/>
      <c r="K103" s="11"/>
      <c r="L103" s="11"/>
      <c r="M103" s="11"/>
      <c r="N103" s="11"/>
      <c r="O103" s="11"/>
      <c r="P103" s="31"/>
      <c r="Q103" s="31"/>
      <c r="R103" s="31"/>
      <c r="S103" s="31"/>
      <c r="T103" s="31"/>
      <c r="U103" s="31"/>
    </row>
    <row r="104" spans="1:21" ht="26.25" hidden="1">
      <c r="A104" s="12" t="s">
        <v>365</v>
      </c>
      <c r="B104" s="55" t="s">
        <v>38</v>
      </c>
      <c r="C104" s="9"/>
      <c r="D104" s="9"/>
      <c r="E104" s="9"/>
      <c r="F104" s="9"/>
      <c r="G104" s="9"/>
      <c r="H104" s="9"/>
      <c r="I104" s="66">
        <v>85.11</v>
      </c>
      <c r="J104" s="11"/>
      <c r="K104" s="11"/>
      <c r="L104" s="11"/>
      <c r="M104" s="11"/>
      <c r="N104" s="11"/>
      <c r="O104" s="11"/>
      <c r="P104" s="31"/>
      <c r="Q104" s="31"/>
      <c r="R104" s="31"/>
      <c r="S104" s="31"/>
      <c r="T104" s="31"/>
      <c r="U104" s="31"/>
    </row>
    <row r="105" spans="1:21" ht="26.25" hidden="1">
      <c r="A105" s="12" t="s">
        <v>366</v>
      </c>
      <c r="B105" s="55" t="s">
        <v>38</v>
      </c>
      <c r="C105" s="9"/>
      <c r="D105" s="9"/>
      <c r="E105" s="9"/>
      <c r="F105" s="9"/>
      <c r="G105" s="9"/>
      <c r="H105" s="9"/>
      <c r="I105" s="66">
        <v>1.93</v>
      </c>
      <c r="J105" s="11"/>
      <c r="K105" s="11"/>
      <c r="L105" s="11"/>
      <c r="M105" s="11"/>
      <c r="N105" s="11"/>
      <c r="O105" s="11"/>
      <c r="P105" s="31"/>
      <c r="Q105" s="31"/>
      <c r="R105" s="31"/>
      <c r="S105" s="31"/>
      <c r="T105" s="31"/>
      <c r="U105" s="31"/>
    </row>
    <row r="106" spans="1:21" ht="26.25" hidden="1">
      <c r="A106" s="12" t="s">
        <v>367</v>
      </c>
      <c r="B106" s="55" t="s">
        <v>38</v>
      </c>
      <c r="C106" s="9"/>
      <c r="D106" s="9"/>
      <c r="E106" s="9"/>
      <c r="F106" s="9"/>
      <c r="G106" s="9"/>
      <c r="H106" s="9"/>
      <c r="I106" s="66">
        <v>279.60000000000002</v>
      </c>
      <c r="J106" s="11"/>
      <c r="K106" s="11"/>
      <c r="L106" s="11"/>
      <c r="M106" s="11"/>
      <c r="N106" s="11"/>
      <c r="O106" s="11"/>
      <c r="P106" s="31"/>
      <c r="Q106" s="31"/>
      <c r="R106" s="31"/>
      <c r="S106" s="31"/>
      <c r="T106" s="31"/>
      <c r="U106" s="31"/>
    </row>
    <row r="107" spans="1:21" ht="105" hidden="1">
      <c r="A107" s="12" t="s">
        <v>368</v>
      </c>
      <c r="B107" s="55" t="s">
        <v>38</v>
      </c>
      <c r="C107" s="9"/>
      <c r="D107" s="9"/>
      <c r="E107" s="9"/>
      <c r="F107" s="9"/>
      <c r="G107" s="9"/>
      <c r="H107" s="9"/>
      <c r="I107" s="66">
        <v>61.1</v>
      </c>
      <c r="J107" s="11"/>
      <c r="K107" s="11"/>
      <c r="L107" s="11"/>
      <c r="M107" s="11"/>
      <c r="N107" s="11"/>
      <c r="O107" s="11"/>
      <c r="P107" s="31"/>
      <c r="Q107" s="31"/>
      <c r="R107" s="31"/>
      <c r="S107" s="31"/>
      <c r="T107" s="31"/>
      <c r="U107" s="31"/>
    </row>
    <row r="108" spans="1:21" ht="52.5" hidden="1">
      <c r="A108" s="12" t="s">
        <v>369</v>
      </c>
      <c r="B108" s="55" t="s">
        <v>38</v>
      </c>
      <c r="C108" s="9"/>
      <c r="D108" s="9"/>
      <c r="E108" s="9"/>
      <c r="F108" s="9"/>
      <c r="G108" s="9"/>
      <c r="H108" s="9"/>
      <c r="I108" s="66">
        <v>75.14</v>
      </c>
      <c r="J108" s="11"/>
      <c r="K108" s="11"/>
      <c r="L108" s="11"/>
      <c r="M108" s="11"/>
      <c r="N108" s="11"/>
      <c r="O108" s="11"/>
      <c r="P108" s="31"/>
      <c r="Q108" s="31"/>
      <c r="R108" s="31"/>
      <c r="S108" s="31"/>
      <c r="T108" s="31"/>
      <c r="U108" s="31"/>
    </row>
    <row r="109" spans="1:21" ht="78.75" hidden="1">
      <c r="A109" s="12" t="s">
        <v>370</v>
      </c>
      <c r="B109" s="55" t="s">
        <v>38</v>
      </c>
      <c r="C109" s="9"/>
      <c r="D109" s="9"/>
      <c r="E109" s="9"/>
      <c r="F109" s="9"/>
      <c r="G109" s="9"/>
      <c r="H109" s="9"/>
      <c r="I109" s="66">
        <v>110.7</v>
      </c>
      <c r="J109" s="11"/>
      <c r="K109" s="11"/>
      <c r="L109" s="11"/>
      <c r="M109" s="11"/>
      <c r="N109" s="11"/>
      <c r="O109" s="11"/>
      <c r="P109" s="31"/>
      <c r="Q109" s="31"/>
      <c r="R109" s="31"/>
      <c r="S109" s="31"/>
      <c r="T109" s="31"/>
      <c r="U109" s="31"/>
    </row>
    <row r="110" spans="1:21" ht="53.25" hidden="1" customHeight="1">
      <c r="A110" s="12" t="s">
        <v>371</v>
      </c>
      <c r="B110" s="55" t="s">
        <v>38</v>
      </c>
      <c r="C110" s="9"/>
      <c r="D110" s="9"/>
      <c r="E110" s="9"/>
      <c r="F110" s="9"/>
      <c r="G110" s="9"/>
      <c r="H110" s="9"/>
      <c r="I110" s="66">
        <v>62.2</v>
      </c>
      <c r="J110" s="11"/>
      <c r="K110" s="11"/>
      <c r="L110" s="11"/>
      <c r="M110" s="11"/>
      <c r="N110" s="11"/>
      <c r="O110" s="11"/>
      <c r="P110" s="31"/>
      <c r="Q110" s="31"/>
      <c r="R110" s="31"/>
      <c r="S110" s="31"/>
      <c r="T110" s="31"/>
      <c r="U110" s="31"/>
    </row>
    <row r="111" spans="1:21" ht="26.25" hidden="1">
      <c r="A111" s="12" t="s">
        <v>372</v>
      </c>
      <c r="B111" s="13" t="s">
        <v>38</v>
      </c>
      <c r="C111" s="9"/>
      <c r="D111" s="9"/>
      <c r="E111" s="9"/>
      <c r="F111" s="9"/>
      <c r="G111" s="9"/>
      <c r="H111" s="9"/>
      <c r="I111" s="66">
        <v>20.6</v>
      </c>
      <c r="J111" s="11"/>
      <c r="K111" s="11"/>
      <c r="L111" s="11"/>
      <c r="M111" s="11"/>
      <c r="N111" s="11"/>
      <c r="O111" s="11"/>
      <c r="P111" s="31"/>
      <c r="Q111" s="31"/>
      <c r="R111" s="31"/>
      <c r="S111" s="31"/>
      <c r="T111" s="31"/>
      <c r="U111" s="31"/>
    </row>
    <row r="112" spans="1:21" ht="26.25" hidden="1">
      <c r="A112" s="12" t="s">
        <v>373</v>
      </c>
      <c r="B112" s="13" t="s">
        <v>38</v>
      </c>
      <c r="C112" s="9"/>
      <c r="D112" s="9"/>
      <c r="E112" s="9"/>
      <c r="F112" s="9"/>
      <c r="G112" s="9"/>
      <c r="H112" s="9"/>
      <c r="I112" s="66">
        <v>9.57</v>
      </c>
      <c r="J112" s="11"/>
      <c r="K112" s="11"/>
      <c r="L112" s="11"/>
      <c r="M112" s="11"/>
      <c r="N112" s="11"/>
      <c r="O112" s="11"/>
      <c r="P112" s="31"/>
      <c r="Q112" s="31"/>
      <c r="R112" s="31"/>
      <c r="S112" s="31"/>
      <c r="T112" s="31"/>
      <c r="U112" s="31"/>
    </row>
    <row r="113" spans="1:21" ht="24.75" hidden="1" customHeight="1">
      <c r="A113" s="12" t="s">
        <v>374</v>
      </c>
      <c r="B113" s="13" t="s">
        <v>38</v>
      </c>
      <c r="C113" s="9"/>
      <c r="D113" s="9"/>
      <c r="E113" s="9"/>
      <c r="F113" s="9"/>
      <c r="G113" s="9"/>
      <c r="H113" s="9"/>
      <c r="I113" s="66">
        <v>5.21</v>
      </c>
      <c r="J113" s="11"/>
      <c r="K113" s="11"/>
      <c r="L113" s="11"/>
      <c r="M113" s="11"/>
      <c r="N113" s="11"/>
      <c r="O113" s="11"/>
      <c r="P113" s="31"/>
      <c r="Q113" s="31"/>
      <c r="R113" s="31"/>
      <c r="S113" s="31"/>
      <c r="T113" s="31"/>
      <c r="U113" s="31"/>
    </row>
    <row r="114" spans="1:21" ht="26.25" hidden="1">
      <c r="A114" s="12" t="s">
        <v>375</v>
      </c>
      <c r="B114" s="13" t="s">
        <v>38</v>
      </c>
      <c r="C114" s="9"/>
      <c r="D114" s="9"/>
      <c r="E114" s="9"/>
      <c r="F114" s="9"/>
      <c r="G114" s="9"/>
      <c r="H114" s="9"/>
      <c r="I114" s="66">
        <v>7.25</v>
      </c>
      <c r="J114" s="11"/>
      <c r="K114" s="11"/>
      <c r="L114" s="11"/>
      <c r="M114" s="11"/>
      <c r="N114" s="11"/>
      <c r="O114" s="11"/>
      <c r="P114" s="31"/>
      <c r="Q114" s="31"/>
      <c r="R114" s="31"/>
      <c r="S114" s="31"/>
      <c r="T114" s="31"/>
      <c r="U114" s="31"/>
    </row>
    <row r="115" spans="1:21" ht="26.25" hidden="1">
      <c r="A115" s="8" t="s">
        <v>376</v>
      </c>
      <c r="B115" s="31"/>
      <c r="C115" s="9"/>
      <c r="D115" s="9"/>
      <c r="E115" s="9"/>
      <c r="F115" s="9"/>
      <c r="G115" s="9"/>
      <c r="H115" s="9"/>
      <c r="I115" s="111"/>
      <c r="J115" s="11"/>
      <c r="K115" s="11"/>
      <c r="L115" s="11"/>
      <c r="M115" s="11"/>
      <c r="N115" s="11"/>
      <c r="O115" s="11"/>
      <c r="P115" s="31"/>
      <c r="Q115" s="31"/>
      <c r="R115" s="31"/>
      <c r="S115" s="31"/>
      <c r="T115" s="31"/>
      <c r="U115" s="31"/>
    </row>
    <row r="116" spans="1:21" ht="52.5" hidden="1">
      <c r="A116" s="12" t="s">
        <v>377</v>
      </c>
      <c r="B116" s="13" t="s">
        <v>651</v>
      </c>
      <c r="C116" s="9"/>
      <c r="D116" s="9"/>
      <c r="E116" s="9"/>
      <c r="F116" s="9"/>
      <c r="G116" s="9"/>
      <c r="H116" s="9"/>
      <c r="I116" s="66">
        <v>747.6</v>
      </c>
      <c r="J116" s="11"/>
      <c r="K116" s="11"/>
      <c r="L116" s="11"/>
      <c r="M116" s="11"/>
      <c r="N116" s="11"/>
      <c r="O116" s="11"/>
      <c r="P116" s="31"/>
      <c r="Q116" s="31"/>
      <c r="R116" s="31"/>
      <c r="S116" s="31"/>
      <c r="T116" s="31"/>
      <c r="U116" s="31"/>
    </row>
    <row r="117" spans="1:21" ht="52.5" hidden="1">
      <c r="A117" s="12" t="s">
        <v>378</v>
      </c>
      <c r="B117" s="13" t="s">
        <v>651</v>
      </c>
      <c r="C117" s="9"/>
      <c r="D117" s="9"/>
      <c r="E117" s="9"/>
      <c r="F117" s="9"/>
      <c r="G117" s="9"/>
      <c r="H117" s="9"/>
      <c r="I117" s="66">
        <v>134.16</v>
      </c>
      <c r="J117" s="11"/>
      <c r="K117" s="11"/>
      <c r="L117" s="11"/>
      <c r="M117" s="11"/>
      <c r="N117" s="11"/>
      <c r="O117" s="11"/>
      <c r="P117" s="31"/>
      <c r="Q117" s="31"/>
      <c r="R117" s="31"/>
      <c r="S117" s="31"/>
      <c r="T117" s="31"/>
      <c r="U117" s="31"/>
    </row>
    <row r="118" spans="1:21" ht="30" hidden="1" customHeight="1">
      <c r="A118" s="12" t="s">
        <v>379</v>
      </c>
      <c r="B118" s="55" t="s">
        <v>38</v>
      </c>
      <c r="C118" s="9"/>
      <c r="D118" s="9"/>
      <c r="E118" s="9"/>
      <c r="F118" s="9"/>
      <c r="G118" s="9"/>
      <c r="H118" s="9"/>
      <c r="I118" s="66">
        <v>115.5</v>
      </c>
      <c r="J118" s="11"/>
      <c r="K118" s="11"/>
      <c r="L118" s="11"/>
      <c r="M118" s="11"/>
      <c r="N118" s="11"/>
      <c r="O118" s="11"/>
      <c r="P118" s="31"/>
      <c r="Q118" s="31"/>
      <c r="R118" s="31"/>
      <c r="S118" s="31"/>
      <c r="T118" s="31"/>
      <c r="U118" s="31"/>
    </row>
    <row r="119" spans="1:21" ht="52.5" hidden="1">
      <c r="A119" s="12" t="s">
        <v>380</v>
      </c>
      <c r="B119" s="13" t="s">
        <v>652</v>
      </c>
      <c r="C119" s="9"/>
      <c r="D119" s="9"/>
      <c r="E119" s="9"/>
      <c r="F119" s="9"/>
      <c r="G119" s="9"/>
      <c r="H119" s="9"/>
      <c r="I119" s="66">
        <v>4.7</v>
      </c>
      <c r="J119" s="11"/>
      <c r="K119" s="11"/>
      <c r="L119" s="11"/>
      <c r="M119" s="11"/>
      <c r="N119" s="11"/>
      <c r="O119" s="11"/>
      <c r="P119" s="31"/>
      <c r="Q119" s="31"/>
      <c r="R119" s="31"/>
      <c r="S119" s="31"/>
      <c r="T119" s="31"/>
      <c r="U119" s="31"/>
    </row>
    <row r="120" spans="1:21" ht="54" hidden="1" customHeight="1">
      <c r="A120" s="12" t="s">
        <v>381</v>
      </c>
      <c r="B120" s="13" t="s">
        <v>652</v>
      </c>
      <c r="C120" s="9"/>
      <c r="D120" s="9"/>
      <c r="E120" s="9"/>
      <c r="F120" s="9"/>
      <c r="G120" s="9"/>
      <c r="H120" s="9"/>
      <c r="I120" s="66">
        <v>4.7</v>
      </c>
      <c r="J120" s="11"/>
      <c r="K120" s="11"/>
      <c r="L120" s="11"/>
      <c r="M120" s="11"/>
      <c r="N120" s="11"/>
      <c r="O120" s="11"/>
      <c r="P120" s="31"/>
      <c r="Q120" s="31"/>
      <c r="R120" s="31"/>
      <c r="S120" s="31"/>
      <c r="T120" s="31"/>
      <c r="U120" s="31"/>
    </row>
    <row r="121" spans="1:21" ht="77.25" hidden="1" customHeight="1">
      <c r="A121" s="12" t="s">
        <v>382</v>
      </c>
      <c r="B121" s="13" t="s">
        <v>651</v>
      </c>
      <c r="C121" s="9"/>
      <c r="D121" s="9"/>
      <c r="E121" s="9"/>
      <c r="F121" s="9"/>
      <c r="G121" s="9"/>
      <c r="H121" s="9"/>
      <c r="I121" s="66">
        <v>159</v>
      </c>
      <c r="J121" s="11"/>
      <c r="K121" s="11"/>
      <c r="L121" s="11"/>
      <c r="M121" s="11"/>
      <c r="N121" s="11"/>
      <c r="O121" s="11"/>
      <c r="P121" s="31"/>
      <c r="Q121" s="31"/>
      <c r="R121" s="31"/>
      <c r="S121" s="31"/>
      <c r="T121" s="31"/>
      <c r="U121" s="31"/>
    </row>
    <row r="122" spans="1:21" ht="26.25" hidden="1">
      <c r="A122" s="8" t="s">
        <v>383</v>
      </c>
      <c r="B122" s="111"/>
      <c r="C122" s="9"/>
      <c r="D122" s="9"/>
      <c r="E122" s="9"/>
      <c r="F122" s="9"/>
      <c r="G122" s="9"/>
      <c r="H122" s="9"/>
      <c r="I122" s="111"/>
      <c r="J122" s="11"/>
      <c r="K122" s="11"/>
      <c r="L122" s="11"/>
      <c r="M122" s="11"/>
      <c r="N122" s="11"/>
      <c r="O122" s="11"/>
      <c r="P122" s="31"/>
      <c r="Q122" s="31"/>
      <c r="R122" s="31"/>
      <c r="S122" s="31"/>
      <c r="T122" s="31"/>
      <c r="U122" s="31"/>
    </row>
    <row r="123" spans="1:21" ht="26.25" hidden="1">
      <c r="A123" s="12" t="s">
        <v>384</v>
      </c>
      <c r="B123" s="55" t="s">
        <v>40</v>
      </c>
      <c r="C123" s="9"/>
      <c r="D123" s="9"/>
      <c r="E123" s="9"/>
      <c r="F123" s="9"/>
      <c r="G123" s="9"/>
      <c r="H123" s="9"/>
      <c r="I123" s="66">
        <v>281.14999999999998</v>
      </c>
      <c r="J123" s="11"/>
      <c r="K123" s="11"/>
      <c r="L123" s="11"/>
      <c r="M123" s="11"/>
      <c r="N123" s="11"/>
      <c r="O123" s="11"/>
      <c r="P123" s="31"/>
      <c r="Q123" s="31"/>
      <c r="R123" s="31"/>
      <c r="S123" s="31"/>
      <c r="T123" s="31"/>
      <c r="U123" s="31"/>
    </row>
    <row r="124" spans="1:21" ht="26.25" hidden="1">
      <c r="A124" s="12" t="s">
        <v>385</v>
      </c>
      <c r="B124" s="55" t="s">
        <v>40</v>
      </c>
      <c r="C124" s="9"/>
      <c r="D124" s="9"/>
      <c r="E124" s="9"/>
      <c r="F124" s="9"/>
      <c r="G124" s="9"/>
      <c r="H124" s="9"/>
      <c r="I124" s="66">
        <v>336.52</v>
      </c>
      <c r="J124" s="11"/>
      <c r="K124" s="11"/>
      <c r="L124" s="11"/>
      <c r="M124" s="11"/>
      <c r="N124" s="11"/>
      <c r="O124" s="11"/>
      <c r="P124" s="31"/>
      <c r="Q124" s="31"/>
      <c r="R124" s="31"/>
      <c r="S124" s="31"/>
      <c r="T124" s="31"/>
      <c r="U124" s="31"/>
    </row>
    <row r="125" spans="1:21" ht="26.25" hidden="1">
      <c r="A125" s="8" t="s">
        <v>386</v>
      </c>
      <c r="B125" s="111"/>
      <c r="C125" s="9"/>
      <c r="D125" s="9"/>
      <c r="E125" s="9"/>
      <c r="F125" s="9"/>
      <c r="G125" s="9"/>
      <c r="H125" s="9"/>
      <c r="I125" s="111"/>
      <c r="J125" s="11"/>
      <c r="K125" s="11"/>
      <c r="L125" s="11"/>
      <c r="M125" s="11"/>
      <c r="N125" s="11"/>
      <c r="O125" s="11"/>
      <c r="P125" s="31"/>
      <c r="Q125" s="31"/>
      <c r="R125" s="31"/>
      <c r="S125" s="31"/>
      <c r="T125" s="31"/>
      <c r="U125" s="31"/>
    </row>
    <row r="126" spans="1:21" ht="78.75" hidden="1">
      <c r="A126" s="12" t="s">
        <v>387</v>
      </c>
      <c r="B126" s="55" t="s">
        <v>40</v>
      </c>
      <c r="C126" s="9"/>
      <c r="D126" s="9"/>
      <c r="E126" s="9"/>
      <c r="F126" s="9"/>
      <c r="G126" s="9"/>
      <c r="H126" s="9"/>
      <c r="I126" s="66">
        <v>626.01</v>
      </c>
      <c r="J126" s="11"/>
      <c r="K126" s="11"/>
      <c r="L126" s="11"/>
      <c r="M126" s="11"/>
      <c r="N126" s="11"/>
      <c r="O126" s="11"/>
      <c r="P126" s="31"/>
      <c r="Q126" s="31"/>
      <c r="R126" s="31"/>
      <c r="S126" s="31"/>
      <c r="T126" s="31"/>
      <c r="U126" s="31"/>
    </row>
    <row r="127" spans="1:21" ht="52.5" hidden="1" customHeight="1">
      <c r="A127" s="12" t="s">
        <v>388</v>
      </c>
      <c r="B127" s="55" t="s">
        <v>40</v>
      </c>
      <c r="C127" s="9"/>
      <c r="D127" s="9"/>
      <c r="E127" s="9"/>
      <c r="F127" s="9"/>
      <c r="G127" s="9"/>
      <c r="H127" s="9"/>
      <c r="I127" s="66">
        <v>1017.18</v>
      </c>
      <c r="J127" s="11"/>
      <c r="K127" s="11"/>
      <c r="L127" s="11"/>
      <c r="M127" s="11"/>
      <c r="N127" s="11"/>
      <c r="O127" s="11"/>
      <c r="P127" s="31"/>
      <c r="Q127" s="31"/>
      <c r="R127" s="31"/>
      <c r="S127" s="31"/>
      <c r="T127" s="31"/>
      <c r="U127" s="31"/>
    </row>
    <row r="128" spans="1:21" ht="78.75" hidden="1">
      <c r="A128" s="12" t="s">
        <v>389</v>
      </c>
      <c r="B128" s="55" t="s">
        <v>40</v>
      </c>
      <c r="C128" s="9"/>
      <c r="D128" s="9"/>
      <c r="E128" s="9"/>
      <c r="F128" s="9"/>
      <c r="G128" s="9"/>
      <c r="H128" s="9"/>
      <c r="I128" s="66">
        <v>770.02</v>
      </c>
      <c r="J128" s="11"/>
      <c r="K128" s="11"/>
      <c r="L128" s="11"/>
      <c r="M128" s="11"/>
      <c r="N128" s="11"/>
      <c r="O128" s="11"/>
      <c r="P128" s="31"/>
      <c r="Q128" s="31"/>
      <c r="R128" s="31"/>
      <c r="S128" s="31"/>
      <c r="T128" s="31"/>
      <c r="U128" s="31"/>
    </row>
    <row r="129" spans="1:21" ht="78.75" hidden="1">
      <c r="A129" s="12" t="s">
        <v>390</v>
      </c>
      <c r="B129" s="55" t="s">
        <v>40</v>
      </c>
      <c r="C129" s="9"/>
      <c r="D129" s="9"/>
      <c r="E129" s="9"/>
      <c r="F129" s="9"/>
      <c r="G129" s="9"/>
      <c r="H129" s="9"/>
      <c r="I129" s="66">
        <v>1142.23</v>
      </c>
      <c r="J129" s="11"/>
      <c r="K129" s="11"/>
      <c r="L129" s="11"/>
      <c r="M129" s="11"/>
      <c r="N129" s="11"/>
      <c r="O129" s="11"/>
      <c r="P129" s="31"/>
      <c r="Q129" s="31"/>
      <c r="R129" s="31"/>
      <c r="S129" s="31"/>
      <c r="T129" s="31"/>
      <c r="U129" s="31"/>
    </row>
    <row r="130" spans="1:21" ht="52.5" hidden="1">
      <c r="A130" s="12" t="s">
        <v>391</v>
      </c>
      <c r="B130" s="55" t="s">
        <v>40</v>
      </c>
      <c r="C130" s="9"/>
      <c r="D130" s="9"/>
      <c r="E130" s="9"/>
      <c r="F130" s="9"/>
      <c r="G130" s="9"/>
      <c r="H130" s="9"/>
      <c r="I130" s="66">
        <v>711</v>
      </c>
      <c r="J130" s="11"/>
      <c r="K130" s="11"/>
      <c r="L130" s="11"/>
      <c r="M130" s="11"/>
      <c r="N130" s="11"/>
      <c r="O130" s="11"/>
      <c r="P130" s="31"/>
      <c r="Q130" s="31"/>
      <c r="R130" s="31"/>
      <c r="S130" s="31"/>
      <c r="T130" s="31"/>
      <c r="U130" s="31"/>
    </row>
    <row r="131" spans="1:21" ht="52.5" hidden="1">
      <c r="A131" s="12" t="s">
        <v>392</v>
      </c>
      <c r="B131" s="55" t="s">
        <v>40</v>
      </c>
      <c r="C131" s="9"/>
      <c r="D131" s="9"/>
      <c r="E131" s="9"/>
      <c r="F131" s="9"/>
      <c r="G131" s="9"/>
      <c r="H131" s="9"/>
      <c r="I131" s="66">
        <v>193.92</v>
      </c>
      <c r="J131" s="11"/>
      <c r="K131" s="11"/>
      <c r="L131" s="11"/>
      <c r="M131" s="11"/>
      <c r="N131" s="11"/>
      <c r="O131" s="11"/>
      <c r="P131" s="31"/>
      <c r="Q131" s="31"/>
      <c r="R131" s="31"/>
      <c r="S131" s="31"/>
      <c r="T131" s="31"/>
      <c r="U131" s="31"/>
    </row>
    <row r="132" spans="1:21" ht="52.5" hidden="1">
      <c r="A132" s="12" t="s">
        <v>393</v>
      </c>
      <c r="B132" s="55" t="s">
        <v>40</v>
      </c>
      <c r="C132" s="9"/>
      <c r="D132" s="9"/>
      <c r="E132" s="9"/>
      <c r="F132" s="9"/>
      <c r="G132" s="9"/>
      <c r="H132" s="9"/>
      <c r="I132" s="66">
        <v>388</v>
      </c>
      <c r="J132" s="11"/>
      <c r="K132" s="11"/>
      <c r="L132" s="11"/>
      <c r="M132" s="11"/>
      <c r="N132" s="11"/>
      <c r="O132" s="11"/>
      <c r="P132" s="31"/>
      <c r="Q132" s="31"/>
      <c r="R132" s="31"/>
      <c r="S132" s="31"/>
      <c r="T132" s="31"/>
      <c r="U132" s="31"/>
    </row>
    <row r="133" spans="1:21" ht="105" hidden="1" customHeight="1">
      <c r="A133" s="12" t="s">
        <v>394</v>
      </c>
      <c r="B133" s="55" t="s">
        <v>40</v>
      </c>
      <c r="C133" s="9"/>
      <c r="D133" s="9"/>
      <c r="E133" s="9"/>
      <c r="F133" s="9"/>
      <c r="G133" s="9"/>
      <c r="H133" s="9"/>
      <c r="I133" s="66">
        <v>63.16</v>
      </c>
      <c r="J133" s="11"/>
      <c r="K133" s="11"/>
      <c r="L133" s="11"/>
      <c r="M133" s="11"/>
      <c r="N133" s="11"/>
      <c r="O133" s="11"/>
      <c r="P133" s="31"/>
      <c r="Q133" s="31"/>
      <c r="R133" s="31"/>
      <c r="S133" s="31"/>
      <c r="T133" s="31"/>
      <c r="U133" s="31"/>
    </row>
    <row r="134" spans="1:21" ht="128.25" hidden="1" customHeight="1">
      <c r="A134" s="12" t="s">
        <v>395</v>
      </c>
      <c r="B134" s="55" t="s">
        <v>40</v>
      </c>
      <c r="C134" s="9"/>
      <c r="D134" s="9"/>
      <c r="E134" s="9"/>
      <c r="F134" s="9"/>
      <c r="G134" s="9"/>
      <c r="H134" s="9"/>
      <c r="I134" s="66">
        <v>166.57</v>
      </c>
      <c r="J134" s="11"/>
      <c r="K134" s="11"/>
      <c r="L134" s="11"/>
      <c r="M134" s="11"/>
      <c r="N134" s="11"/>
      <c r="O134" s="11"/>
      <c r="P134" s="31"/>
      <c r="Q134" s="31"/>
      <c r="R134" s="31"/>
      <c r="S134" s="31"/>
      <c r="T134" s="31"/>
      <c r="U134" s="31"/>
    </row>
    <row r="135" spans="1:21" ht="52.5" hidden="1">
      <c r="A135" s="12" t="s">
        <v>396</v>
      </c>
      <c r="B135" s="55" t="s">
        <v>41</v>
      </c>
      <c r="C135" s="9"/>
      <c r="D135" s="9"/>
      <c r="E135" s="9"/>
      <c r="F135" s="9"/>
      <c r="G135" s="9"/>
      <c r="H135" s="9"/>
      <c r="I135" s="66">
        <v>17</v>
      </c>
      <c r="J135" s="11"/>
      <c r="K135" s="11"/>
      <c r="L135" s="11"/>
      <c r="M135" s="11"/>
      <c r="N135" s="11"/>
      <c r="O135" s="11"/>
      <c r="P135" s="31"/>
      <c r="Q135" s="31"/>
      <c r="R135" s="31"/>
      <c r="S135" s="31"/>
      <c r="T135" s="31"/>
      <c r="U135" s="31"/>
    </row>
    <row r="136" spans="1:21" ht="26.25" hidden="1">
      <c r="A136" s="8" t="s">
        <v>397</v>
      </c>
      <c r="B136" s="111"/>
      <c r="C136" s="9"/>
      <c r="D136" s="9"/>
      <c r="E136" s="9"/>
      <c r="F136" s="9"/>
      <c r="G136" s="9"/>
      <c r="H136" s="9"/>
      <c r="I136" s="111"/>
      <c r="J136" s="11"/>
      <c r="K136" s="11"/>
      <c r="L136" s="11"/>
      <c r="M136" s="11"/>
      <c r="N136" s="11"/>
      <c r="O136" s="11"/>
      <c r="P136" s="31"/>
      <c r="Q136" s="31"/>
      <c r="R136" s="31"/>
      <c r="S136" s="31"/>
      <c r="T136" s="31"/>
      <c r="U136" s="31"/>
    </row>
    <row r="137" spans="1:21" ht="82.5" hidden="1" customHeight="1">
      <c r="A137" s="12" t="s">
        <v>398</v>
      </c>
      <c r="B137" s="55" t="s">
        <v>41</v>
      </c>
      <c r="C137" s="9"/>
      <c r="D137" s="9"/>
      <c r="E137" s="9"/>
      <c r="F137" s="9"/>
      <c r="G137" s="9"/>
      <c r="H137" s="9"/>
      <c r="I137" s="66">
        <v>89.05</v>
      </c>
      <c r="J137" s="11"/>
      <c r="K137" s="11"/>
      <c r="L137" s="11"/>
      <c r="M137" s="11"/>
      <c r="N137" s="11"/>
      <c r="O137" s="11"/>
      <c r="P137" s="31"/>
      <c r="Q137" s="31"/>
      <c r="R137" s="31"/>
      <c r="S137" s="31"/>
      <c r="T137" s="31"/>
      <c r="U137" s="31"/>
    </row>
    <row r="138" spans="1:21" ht="78.75" hidden="1">
      <c r="A138" s="12" t="s">
        <v>399</v>
      </c>
      <c r="B138" s="55" t="s">
        <v>41</v>
      </c>
      <c r="C138" s="9"/>
      <c r="D138" s="9"/>
      <c r="E138" s="9"/>
      <c r="F138" s="9"/>
      <c r="G138" s="9"/>
      <c r="H138" s="9"/>
      <c r="I138" s="66">
        <v>722.03</v>
      </c>
      <c r="J138" s="11"/>
      <c r="K138" s="11"/>
      <c r="L138" s="11"/>
      <c r="M138" s="11"/>
      <c r="N138" s="11"/>
      <c r="O138" s="11"/>
      <c r="P138" s="31"/>
      <c r="Q138" s="31"/>
      <c r="R138" s="31"/>
      <c r="S138" s="31"/>
      <c r="T138" s="31"/>
      <c r="U138" s="31"/>
    </row>
    <row r="139" spans="1:21" ht="52.5" hidden="1">
      <c r="A139" s="12" t="s">
        <v>400</v>
      </c>
      <c r="B139" s="13" t="s">
        <v>41</v>
      </c>
      <c r="C139" s="9"/>
      <c r="D139" s="9"/>
      <c r="E139" s="9"/>
      <c r="F139" s="9"/>
      <c r="G139" s="9"/>
      <c r="H139" s="9"/>
      <c r="I139" s="66">
        <v>89.29</v>
      </c>
      <c r="J139" s="11"/>
      <c r="K139" s="11"/>
      <c r="L139" s="11"/>
      <c r="M139" s="11"/>
      <c r="N139" s="11"/>
      <c r="O139" s="11"/>
      <c r="P139" s="31"/>
      <c r="Q139" s="31"/>
      <c r="R139" s="31"/>
      <c r="S139" s="31"/>
      <c r="T139" s="31"/>
      <c r="U139" s="31"/>
    </row>
    <row r="140" spans="1:21" ht="26.25" hidden="1">
      <c r="A140" s="12" t="s">
        <v>401</v>
      </c>
      <c r="B140" s="55" t="s">
        <v>41</v>
      </c>
      <c r="C140" s="9"/>
      <c r="D140" s="9"/>
      <c r="E140" s="9"/>
      <c r="F140" s="9"/>
      <c r="G140" s="9"/>
      <c r="H140" s="9"/>
      <c r="I140" s="66">
        <v>141.4</v>
      </c>
      <c r="J140" s="11"/>
      <c r="K140" s="11"/>
      <c r="L140" s="11"/>
      <c r="M140" s="11"/>
      <c r="N140" s="11"/>
      <c r="O140" s="11"/>
      <c r="P140" s="31"/>
      <c r="Q140" s="31"/>
      <c r="R140" s="31"/>
      <c r="S140" s="31"/>
      <c r="T140" s="31"/>
      <c r="U140" s="31"/>
    </row>
    <row r="141" spans="1:21" ht="77.25" hidden="1">
      <c r="A141" s="8" t="s">
        <v>402</v>
      </c>
      <c r="B141" s="111"/>
      <c r="C141" s="9"/>
      <c r="D141" s="9"/>
      <c r="E141" s="9"/>
      <c r="F141" s="9"/>
      <c r="G141" s="9"/>
      <c r="H141" s="9"/>
      <c r="I141" s="111"/>
      <c r="J141" s="11"/>
      <c r="K141" s="11"/>
      <c r="L141" s="11"/>
      <c r="M141" s="11"/>
      <c r="N141" s="11"/>
      <c r="O141" s="11"/>
      <c r="P141" s="31"/>
      <c r="Q141" s="31"/>
      <c r="R141" s="31"/>
      <c r="S141" s="31"/>
      <c r="T141" s="31"/>
      <c r="U141" s="31"/>
    </row>
    <row r="142" spans="1:21" ht="26.25" hidden="1">
      <c r="A142" s="12" t="s">
        <v>403</v>
      </c>
      <c r="B142" s="55" t="s">
        <v>37</v>
      </c>
      <c r="C142" s="9"/>
      <c r="D142" s="9"/>
      <c r="E142" s="9"/>
      <c r="F142" s="9"/>
      <c r="G142" s="9"/>
      <c r="H142" s="9"/>
      <c r="I142" s="66">
        <v>5814.27</v>
      </c>
      <c r="J142" s="11"/>
      <c r="K142" s="11"/>
      <c r="L142" s="11"/>
      <c r="M142" s="11"/>
      <c r="N142" s="11"/>
      <c r="O142" s="11"/>
      <c r="P142" s="31"/>
      <c r="Q142" s="31"/>
      <c r="R142" s="31"/>
      <c r="S142" s="31"/>
      <c r="T142" s="31"/>
      <c r="U142" s="31"/>
    </row>
    <row r="143" spans="1:21" ht="26.25" hidden="1">
      <c r="A143" s="12" t="s">
        <v>404</v>
      </c>
      <c r="B143" s="55" t="s">
        <v>37</v>
      </c>
      <c r="C143" s="9"/>
      <c r="D143" s="9"/>
      <c r="E143" s="9"/>
      <c r="F143" s="9"/>
      <c r="G143" s="9"/>
      <c r="H143" s="9"/>
      <c r="I143" s="66">
        <v>5814.27</v>
      </c>
      <c r="J143" s="11"/>
      <c r="K143" s="11"/>
      <c r="L143" s="11"/>
      <c r="M143" s="11"/>
      <c r="N143" s="11"/>
      <c r="O143" s="11"/>
      <c r="P143" s="31"/>
      <c r="Q143" s="31"/>
      <c r="R143" s="31"/>
      <c r="S143" s="31"/>
      <c r="T143" s="31"/>
      <c r="U143" s="31"/>
    </row>
    <row r="144" spans="1:21" ht="52.5" hidden="1">
      <c r="A144" s="12" t="s">
        <v>405</v>
      </c>
      <c r="B144" s="55" t="s">
        <v>40</v>
      </c>
      <c r="C144" s="9"/>
      <c r="D144" s="9"/>
      <c r="E144" s="9"/>
      <c r="F144" s="9"/>
      <c r="G144" s="9"/>
      <c r="H144" s="9"/>
      <c r="I144" s="66">
        <v>369.83</v>
      </c>
      <c r="J144" s="11"/>
      <c r="K144" s="11"/>
      <c r="L144" s="11"/>
      <c r="M144" s="11"/>
      <c r="N144" s="11"/>
      <c r="O144" s="11"/>
      <c r="P144" s="31"/>
      <c r="Q144" s="31"/>
      <c r="R144" s="31"/>
      <c r="S144" s="31"/>
      <c r="T144" s="31"/>
      <c r="U144" s="31"/>
    </row>
    <row r="145" spans="1:21" ht="105" hidden="1">
      <c r="A145" s="12" t="s">
        <v>406</v>
      </c>
      <c r="B145" s="55" t="s">
        <v>37</v>
      </c>
      <c r="C145" s="9"/>
      <c r="D145" s="9"/>
      <c r="E145" s="9"/>
      <c r="F145" s="9"/>
      <c r="G145" s="9"/>
      <c r="H145" s="9"/>
      <c r="I145" s="66">
        <v>14322.75</v>
      </c>
      <c r="J145" s="11"/>
      <c r="K145" s="11"/>
      <c r="L145" s="11"/>
      <c r="M145" s="11"/>
      <c r="N145" s="11"/>
      <c r="O145" s="11"/>
      <c r="P145" s="31"/>
      <c r="Q145" s="31"/>
      <c r="R145" s="31"/>
      <c r="S145" s="31"/>
      <c r="T145" s="31"/>
      <c r="U145" s="31"/>
    </row>
    <row r="146" spans="1:21" ht="52.5" hidden="1">
      <c r="A146" s="12" t="s">
        <v>407</v>
      </c>
      <c r="B146" s="55" t="s">
        <v>37</v>
      </c>
      <c r="C146" s="9"/>
      <c r="D146" s="9"/>
      <c r="E146" s="9"/>
      <c r="F146" s="9"/>
      <c r="G146" s="9"/>
      <c r="H146" s="9"/>
      <c r="I146" s="66">
        <v>533.54999999999995</v>
      </c>
      <c r="J146" s="11"/>
      <c r="K146" s="11"/>
      <c r="L146" s="11"/>
      <c r="M146" s="11"/>
      <c r="N146" s="11"/>
      <c r="O146" s="11"/>
      <c r="P146" s="31"/>
      <c r="Q146" s="31"/>
      <c r="R146" s="31"/>
      <c r="S146" s="31"/>
      <c r="T146" s="31"/>
      <c r="U146" s="31"/>
    </row>
    <row r="147" spans="1:21" ht="52.5" hidden="1">
      <c r="A147" s="12" t="s">
        <v>408</v>
      </c>
      <c r="B147" s="55" t="s">
        <v>37</v>
      </c>
      <c r="C147" s="9"/>
      <c r="D147" s="9"/>
      <c r="E147" s="9"/>
      <c r="F147" s="9"/>
      <c r="G147" s="9"/>
      <c r="H147" s="9"/>
      <c r="I147" s="66">
        <v>7608.62</v>
      </c>
      <c r="J147" s="11"/>
      <c r="K147" s="11"/>
      <c r="L147" s="11"/>
      <c r="M147" s="11"/>
      <c r="N147" s="11"/>
      <c r="O147" s="11"/>
      <c r="P147" s="31"/>
      <c r="Q147" s="31"/>
      <c r="R147" s="31"/>
      <c r="S147" s="31"/>
      <c r="T147" s="31"/>
      <c r="U147" s="31"/>
    </row>
    <row r="148" spans="1:21" ht="26.25" hidden="1">
      <c r="A148" s="12" t="s">
        <v>409</v>
      </c>
      <c r="B148" s="55" t="s">
        <v>43</v>
      </c>
      <c r="C148" s="9"/>
      <c r="D148" s="9"/>
      <c r="E148" s="9"/>
      <c r="F148" s="9"/>
      <c r="G148" s="9"/>
      <c r="H148" s="9"/>
      <c r="I148" s="66">
        <v>9.08</v>
      </c>
      <c r="J148" s="11"/>
      <c r="K148" s="11"/>
      <c r="L148" s="11"/>
      <c r="M148" s="11"/>
      <c r="N148" s="11"/>
      <c r="O148" s="11"/>
      <c r="P148" s="31"/>
      <c r="Q148" s="31"/>
      <c r="R148" s="31"/>
      <c r="S148" s="31"/>
      <c r="T148" s="31"/>
      <c r="U148" s="31"/>
    </row>
    <row r="149" spans="1:21" ht="78.75" hidden="1">
      <c r="A149" s="12" t="s">
        <v>410</v>
      </c>
      <c r="B149" s="55" t="s">
        <v>43</v>
      </c>
      <c r="C149" s="9"/>
      <c r="D149" s="9"/>
      <c r="E149" s="9"/>
      <c r="F149" s="9"/>
      <c r="G149" s="9"/>
      <c r="H149" s="9"/>
      <c r="I149" s="66">
        <v>6.3</v>
      </c>
      <c r="J149" s="11"/>
      <c r="K149" s="11"/>
      <c r="L149" s="11"/>
      <c r="M149" s="11"/>
      <c r="N149" s="11"/>
      <c r="O149" s="11"/>
      <c r="P149" s="31"/>
      <c r="Q149" s="31"/>
      <c r="R149" s="31"/>
      <c r="S149" s="31"/>
      <c r="T149" s="31"/>
      <c r="U149" s="31"/>
    </row>
    <row r="150" spans="1:21" ht="78.75" hidden="1">
      <c r="A150" s="12" t="s">
        <v>411</v>
      </c>
      <c r="B150" s="55" t="s">
        <v>44</v>
      </c>
      <c r="C150" s="9"/>
      <c r="D150" s="9"/>
      <c r="E150" s="9"/>
      <c r="F150" s="9"/>
      <c r="G150" s="9"/>
      <c r="H150" s="9"/>
      <c r="I150" s="66">
        <v>18.78</v>
      </c>
      <c r="J150" s="11"/>
      <c r="K150" s="11"/>
      <c r="L150" s="11"/>
      <c r="M150" s="11"/>
      <c r="N150" s="11"/>
      <c r="O150" s="11"/>
      <c r="P150" s="31"/>
      <c r="Q150" s="31"/>
      <c r="R150" s="31"/>
      <c r="S150" s="31"/>
      <c r="T150" s="31"/>
      <c r="U150" s="31"/>
    </row>
    <row r="151" spans="1:21" ht="26.25" hidden="1">
      <c r="A151" s="12" t="s">
        <v>412</v>
      </c>
      <c r="B151" s="55" t="s">
        <v>44</v>
      </c>
      <c r="C151" s="9"/>
      <c r="D151" s="9"/>
      <c r="E151" s="9"/>
      <c r="F151" s="9"/>
      <c r="G151" s="9"/>
      <c r="H151" s="9"/>
      <c r="I151" s="66">
        <v>5382.35</v>
      </c>
      <c r="J151" s="11"/>
      <c r="K151" s="11"/>
      <c r="L151" s="11"/>
      <c r="M151" s="11"/>
      <c r="N151" s="11"/>
      <c r="O151" s="11"/>
      <c r="P151" s="31"/>
      <c r="Q151" s="31"/>
      <c r="R151" s="31"/>
      <c r="S151" s="31"/>
      <c r="T151" s="31"/>
      <c r="U151" s="31"/>
    </row>
    <row r="152" spans="1:21" ht="26.25" hidden="1">
      <c r="A152" s="12" t="s">
        <v>413</v>
      </c>
      <c r="B152" s="55" t="s">
        <v>44</v>
      </c>
      <c r="C152" s="9"/>
      <c r="D152" s="9"/>
      <c r="E152" s="9"/>
      <c r="F152" s="9"/>
      <c r="G152" s="9"/>
      <c r="H152" s="9"/>
      <c r="I152" s="66">
        <v>4506.32</v>
      </c>
      <c r="J152" s="11"/>
      <c r="K152" s="11"/>
      <c r="L152" s="11"/>
      <c r="M152" s="11"/>
      <c r="N152" s="11"/>
      <c r="O152" s="11"/>
      <c r="P152" s="31"/>
      <c r="Q152" s="31"/>
      <c r="R152" s="31"/>
      <c r="S152" s="31"/>
      <c r="T152" s="31"/>
      <c r="U152" s="31"/>
    </row>
    <row r="153" spans="1:21" ht="52.5" hidden="1">
      <c r="A153" s="12" t="s">
        <v>414</v>
      </c>
      <c r="B153" s="55" t="s">
        <v>44</v>
      </c>
      <c r="C153" s="9"/>
      <c r="D153" s="9"/>
      <c r="E153" s="9"/>
      <c r="F153" s="9"/>
      <c r="G153" s="9"/>
      <c r="H153" s="9"/>
      <c r="I153" s="66">
        <v>13399.45</v>
      </c>
      <c r="J153" s="11"/>
      <c r="K153" s="11"/>
      <c r="L153" s="11"/>
      <c r="M153" s="11"/>
      <c r="N153" s="11"/>
      <c r="O153" s="11"/>
      <c r="P153" s="31"/>
      <c r="Q153" s="31"/>
      <c r="R153" s="31"/>
      <c r="S153" s="31"/>
      <c r="T153" s="31"/>
      <c r="U153" s="31"/>
    </row>
    <row r="154" spans="1:21" ht="78.75" hidden="1">
      <c r="A154" s="12" t="s">
        <v>415</v>
      </c>
      <c r="B154" s="13" t="s">
        <v>44</v>
      </c>
      <c r="C154" s="9"/>
      <c r="D154" s="9"/>
      <c r="E154" s="9"/>
      <c r="F154" s="9"/>
      <c r="G154" s="9"/>
      <c r="H154" s="9"/>
      <c r="I154" s="66">
        <v>6826.37</v>
      </c>
      <c r="J154" s="11"/>
      <c r="K154" s="11"/>
      <c r="L154" s="11"/>
      <c r="M154" s="11"/>
      <c r="N154" s="11"/>
      <c r="O154" s="11"/>
      <c r="P154" s="31"/>
      <c r="Q154" s="31"/>
      <c r="R154" s="31"/>
      <c r="S154" s="31"/>
      <c r="T154" s="31"/>
      <c r="U154" s="31"/>
    </row>
    <row r="155" spans="1:21" ht="26.25" hidden="1">
      <c r="A155" s="12" t="s">
        <v>416</v>
      </c>
      <c r="B155" s="13" t="s">
        <v>653</v>
      </c>
      <c r="C155" s="9"/>
      <c r="D155" s="9"/>
      <c r="E155" s="9"/>
      <c r="F155" s="9"/>
      <c r="G155" s="9"/>
      <c r="H155" s="9"/>
      <c r="I155" s="66">
        <v>950.33</v>
      </c>
      <c r="J155" s="11"/>
      <c r="K155" s="11"/>
      <c r="L155" s="11"/>
      <c r="M155" s="11"/>
      <c r="N155" s="11"/>
      <c r="O155" s="11"/>
      <c r="P155" s="31"/>
      <c r="Q155" s="31"/>
      <c r="R155" s="31"/>
      <c r="S155" s="31"/>
      <c r="T155" s="31"/>
      <c r="U155" s="31"/>
    </row>
    <row r="156" spans="1:21" ht="52.5" hidden="1">
      <c r="A156" s="12" t="s">
        <v>417</v>
      </c>
      <c r="B156" s="55" t="s">
        <v>40</v>
      </c>
      <c r="C156" s="9"/>
      <c r="D156" s="9"/>
      <c r="E156" s="9"/>
      <c r="F156" s="9"/>
      <c r="G156" s="9"/>
      <c r="H156" s="9"/>
      <c r="I156" s="66">
        <v>383.88</v>
      </c>
      <c r="J156" s="11"/>
      <c r="K156" s="11"/>
      <c r="L156" s="11"/>
      <c r="M156" s="11"/>
      <c r="N156" s="11"/>
      <c r="O156" s="11"/>
      <c r="P156" s="31"/>
      <c r="Q156" s="31"/>
      <c r="R156" s="31"/>
      <c r="S156" s="31"/>
      <c r="T156" s="31"/>
      <c r="U156" s="31"/>
    </row>
    <row r="157" spans="1:21" ht="26.25" hidden="1">
      <c r="A157" s="12" t="s">
        <v>418</v>
      </c>
      <c r="B157" s="55" t="s">
        <v>37</v>
      </c>
      <c r="C157" s="9"/>
      <c r="D157" s="9"/>
      <c r="E157" s="9"/>
      <c r="F157" s="9"/>
      <c r="G157" s="9"/>
      <c r="H157" s="9"/>
      <c r="I157" s="66">
        <v>3250.53</v>
      </c>
      <c r="J157" s="11"/>
      <c r="K157" s="11"/>
      <c r="L157" s="11"/>
      <c r="M157" s="11"/>
      <c r="N157" s="11"/>
      <c r="O157" s="11"/>
      <c r="P157" s="31"/>
      <c r="Q157" s="31"/>
      <c r="R157" s="31"/>
      <c r="S157" s="31"/>
      <c r="T157" s="31"/>
      <c r="U157" s="31"/>
    </row>
    <row r="158" spans="1:21" ht="52.5" hidden="1">
      <c r="A158" s="12" t="s">
        <v>419</v>
      </c>
      <c r="B158" s="55" t="s">
        <v>654</v>
      </c>
      <c r="C158" s="9"/>
      <c r="D158" s="9"/>
      <c r="E158" s="9"/>
      <c r="F158" s="9"/>
      <c r="G158" s="9"/>
      <c r="H158" s="9"/>
      <c r="I158" s="66">
        <v>3.2</v>
      </c>
      <c r="J158" s="11"/>
      <c r="K158" s="11"/>
      <c r="L158" s="11"/>
      <c r="M158" s="11"/>
      <c r="N158" s="11"/>
      <c r="O158" s="11"/>
      <c r="P158" s="31"/>
      <c r="Q158" s="31"/>
      <c r="R158" s="31"/>
      <c r="S158" s="31"/>
      <c r="T158" s="31"/>
      <c r="U158" s="31"/>
    </row>
    <row r="159" spans="1:21" ht="26.25" hidden="1">
      <c r="A159" s="8" t="s">
        <v>420</v>
      </c>
      <c r="B159" s="111"/>
      <c r="C159" s="9"/>
      <c r="D159" s="9"/>
      <c r="E159" s="9"/>
      <c r="F159" s="9"/>
      <c r="G159" s="9"/>
      <c r="H159" s="9"/>
      <c r="I159" s="111"/>
      <c r="J159" s="11"/>
      <c r="K159" s="11"/>
      <c r="L159" s="11"/>
      <c r="M159" s="11"/>
      <c r="N159" s="11"/>
      <c r="O159" s="11"/>
      <c r="P159" s="31"/>
      <c r="Q159" s="31"/>
      <c r="R159" s="31"/>
      <c r="S159" s="31"/>
      <c r="T159" s="31"/>
      <c r="U159" s="31"/>
    </row>
    <row r="160" spans="1:21" ht="57.75" hidden="1" customHeight="1">
      <c r="A160" s="12" t="s">
        <v>421</v>
      </c>
      <c r="B160" s="58" t="s">
        <v>654</v>
      </c>
      <c r="C160" s="17"/>
      <c r="D160" s="17"/>
      <c r="E160" s="17"/>
      <c r="F160" s="17"/>
      <c r="G160" s="17"/>
      <c r="H160" s="17"/>
      <c r="I160" s="66">
        <v>19.66</v>
      </c>
      <c r="J160" s="11"/>
      <c r="K160" s="11"/>
      <c r="L160" s="11"/>
      <c r="M160" s="11"/>
      <c r="N160" s="11"/>
      <c r="O160" s="11"/>
      <c r="P160" s="31"/>
      <c r="Q160" s="31"/>
      <c r="R160" s="31"/>
      <c r="S160" s="31"/>
      <c r="T160" s="31"/>
      <c r="U160" s="31"/>
    </row>
    <row r="161" spans="1:21" ht="26.25" hidden="1">
      <c r="A161" s="12" t="s">
        <v>422</v>
      </c>
      <c r="B161" s="55" t="s">
        <v>654</v>
      </c>
      <c r="C161" s="9"/>
      <c r="D161" s="9"/>
      <c r="E161" s="9"/>
      <c r="F161" s="9"/>
      <c r="G161" s="9"/>
      <c r="H161" s="9"/>
      <c r="I161" s="66">
        <v>15.99</v>
      </c>
      <c r="J161" s="11"/>
      <c r="K161" s="11"/>
      <c r="L161" s="11"/>
      <c r="M161" s="11"/>
      <c r="N161" s="11"/>
      <c r="O161" s="11"/>
      <c r="P161" s="31"/>
      <c r="Q161" s="31"/>
      <c r="R161" s="31"/>
      <c r="S161" s="31"/>
      <c r="T161" s="31"/>
      <c r="U161" s="31"/>
    </row>
    <row r="162" spans="1:21" ht="26.25" hidden="1">
      <c r="A162" s="12" t="s">
        <v>423</v>
      </c>
      <c r="B162" s="55" t="s">
        <v>655</v>
      </c>
      <c r="C162" s="9"/>
      <c r="D162" s="9"/>
      <c r="E162" s="9"/>
      <c r="F162" s="9"/>
      <c r="G162" s="9"/>
      <c r="H162" s="9"/>
      <c r="I162" s="66">
        <v>822.55</v>
      </c>
      <c r="J162" s="11"/>
      <c r="K162" s="11"/>
      <c r="L162" s="11"/>
      <c r="M162" s="11"/>
      <c r="N162" s="11"/>
      <c r="O162" s="11"/>
      <c r="P162" s="31"/>
      <c r="Q162" s="31"/>
      <c r="R162" s="31"/>
      <c r="S162" s="31"/>
      <c r="T162" s="31"/>
      <c r="U162" s="31"/>
    </row>
    <row r="163" spans="1:21" ht="52.5" hidden="1" customHeight="1">
      <c r="A163" s="8" t="s">
        <v>424</v>
      </c>
      <c r="B163" s="111"/>
      <c r="C163" s="9"/>
      <c r="D163" s="9"/>
      <c r="E163" s="9"/>
      <c r="F163" s="9"/>
      <c r="G163" s="9"/>
      <c r="H163" s="9"/>
      <c r="I163" s="111"/>
      <c r="J163" s="11"/>
      <c r="K163" s="11"/>
      <c r="L163" s="11"/>
      <c r="M163" s="11"/>
      <c r="N163" s="11"/>
      <c r="O163" s="11"/>
      <c r="P163" s="31"/>
      <c r="Q163" s="31"/>
      <c r="R163" s="31"/>
      <c r="S163" s="31"/>
      <c r="T163" s="31"/>
      <c r="U163" s="31"/>
    </row>
    <row r="164" spans="1:21" ht="26.25" hidden="1">
      <c r="A164" s="12" t="s">
        <v>425</v>
      </c>
      <c r="B164" s="13" t="s">
        <v>45</v>
      </c>
      <c r="C164" s="9"/>
      <c r="D164" s="9"/>
      <c r="E164" s="9"/>
      <c r="F164" s="9"/>
      <c r="G164" s="9"/>
      <c r="H164" s="9"/>
      <c r="I164" s="66">
        <v>15973.3</v>
      </c>
      <c r="J164" s="11"/>
      <c r="K164" s="11"/>
      <c r="L164" s="11"/>
      <c r="M164" s="11"/>
      <c r="N164" s="11"/>
      <c r="O164" s="11"/>
      <c r="P164" s="31"/>
      <c r="Q164" s="31"/>
      <c r="R164" s="31"/>
      <c r="S164" s="31"/>
      <c r="T164" s="31"/>
      <c r="U164" s="31"/>
    </row>
    <row r="165" spans="1:21" ht="26.25" hidden="1">
      <c r="A165" s="12" t="s">
        <v>426</v>
      </c>
      <c r="B165" s="55" t="s">
        <v>45</v>
      </c>
      <c r="C165" s="9"/>
      <c r="D165" s="9"/>
      <c r="E165" s="9"/>
      <c r="F165" s="9"/>
      <c r="G165" s="9"/>
      <c r="H165" s="9"/>
      <c r="I165" s="66">
        <v>16692.84</v>
      </c>
      <c r="J165" s="11"/>
      <c r="K165" s="11"/>
      <c r="L165" s="11"/>
      <c r="M165" s="11"/>
      <c r="N165" s="11"/>
      <c r="O165" s="11"/>
      <c r="P165" s="31"/>
      <c r="Q165" s="31"/>
      <c r="R165" s="31"/>
      <c r="S165" s="31"/>
      <c r="T165" s="31"/>
      <c r="U165" s="31"/>
    </row>
    <row r="166" spans="1:21" ht="26.25" hidden="1">
      <c r="A166" s="12" t="s">
        <v>427</v>
      </c>
      <c r="B166" s="55" t="s">
        <v>45</v>
      </c>
      <c r="C166" s="9"/>
      <c r="D166" s="9"/>
      <c r="E166" s="9"/>
      <c r="F166" s="9"/>
      <c r="G166" s="9"/>
      <c r="H166" s="9"/>
      <c r="I166" s="66">
        <v>11300</v>
      </c>
      <c r="J166" s="11"/>
      <c r="K166" s="11"/>
      <c r="L166" s="11"/>
      <c r="M166" s="11"/>
      <c r="N166" s="11"/>
      <c r="O166" s="11"/>
      <c r="P166" s="31"/>
      <c r="Q166" s="31"/>
      <c r="R166" s="31"/>
      <c r="S166" s="31"/>
      <c r="T166" s="31"/>
      <c r="U166" s="31"/>
    </row>
    <row r="167" spans="1:21" ht="26.25" hidden="1">
      <c r="A167" s="12" t="s">
        <v>428</v>
      </c>
      <c r="B167" s="13" t="s">
        <v>45</v>
      </c>
      <c r="C167" s="9"/>
      <c r="D167" s="9"/>
      <c r="E167" s="9"/>
      <c r="F167" s="9"/>
      <c r="G167" s="9"/>
      <c r="H167" s="9"/>
      <c r="I167" s="66">
        <v>14944.64</v>
      </c>
      <c r="J167" s="11"/>
      <c r="K167" s="11"/>
      <c r="L167" s="11"/>
      <c r="M167" s="11"/>
      <c r="N167" s="11"/>
      <c r="O167" s="11"/>
      <c r="P167" s="31"/>
      <c r="Q167" s="31"/>
      <c r="R167" s="31"/>
      <c r="S167" s="31"/>
      <c r="T167" s="31"/>
      <c r="U167" s="31"/>
    </row>
    <row r="168" spans="1:21" ht="30" hidden="1" customHeight="1">
      <c r="A168" s="12" t="s">
        <v>429</v>
      </c>
      <c r="B168" s="13" t="s">
        <v>45</v>
      </c>
      <c r="C168" s="9"/>
      <c r="D168" s="9"/>
      <c r="E168" s="9"/>
      <c r="F168" s="9"/>
      <c r="G168" s="9"/>
      <c r="H168" s="9"/>
      <c r="I168" s="66">
        <v>19027</v>
      </c>
      <c r="J168" s="11"/>
      <c r="K168" s="11"/>
      <c r="L168" s="11"/>
      <c r="M168" s="11"/>
      <c r="N168" s="11"/>
      <c r="O168" s="11"/>
      <c r="P168" s="31"/>
      <c r="Q168" s="31"/>
      <c r="R168" s="31"/>
      <c r="S168" s="31"/>
      <c r="T168" s="31"/>
      <c r="U168" s="31"/>
    </row>
    <row r="169" spans="1:21" ht="26.25" hidden="1">
      <c r="A169" s="12" t="s">
        <v>430</v>
      </c>
      <c r="B169" s="55" t="s">
        <v>45</v>
      </c>
      <c r="C169" s="9"/>
      <c r="D169" s="9"/>
      <c r="E169" s="9"/>
      <c r="F169" s="9"/>
      <c r="G169" s="9"/>
      <c r="H169" s="9"/>
      <c r="I169" s="66">
        <v>17224</v>
      </c>
      <c r="J169" s="11"/>
      <c r="K169" s="11"/>
      <c r="L169" s="11"/>
      <c r="M169" s="11"/>
      <c r="N169" s="11"/>
      <c r="O169" s="11"/>
      <c r="P169" s="31"/>
      <c r="Q169" s="31"/>
      <c r="R169" s="31"/>
      <c r="S169" s="31"/>
      <c r="T169" s="31"/>
      <c r="U169" s="31"/>
    </row>
    <row r="170" spans="1:21" ht="26.25" hidden="1">
      <c r="A170" s="12" t="s">
        <v>431</v>
      </c>
      <c r="B170" s="13" t="s">
        <v>45</v>
      </c>
      <c r="C170" s="9"/>
      <c r="D170" s="9"/>
      <c r="E170" s="9"/>
      <c r="F170" s="9"/>
      <c r="G170" s="9"/>
      <c r="H170" s="9"/>
      <c r="I170" s="66">
        <v>12941.9</v>
      </c>
      <c r="J170" s="11"/>
      <c r="K170" s="11"/>
      <c r="L170" s="11"/>
      <c r="M170" s="11"/>
      <c r="N170" s="11"/>
      <c r="O170" s="11"/>
      <c r="P170" s="31"/>
      <c r="Q170" s="31"/>
      <c r="R170" s="31"/>
      <c r="S170" s="31"/>
      <c r="T170" s="31"/>
      <c r="U170" s="31"/>
    </row>
    <row r="171" spans="1:21" ht="26.25" hidden="1">
      <c r="A171" s="12" t="s">
        <v>432</v>
      </c>
      <c r="B171" s="13" t="s">
        <v>45</v>
      </c>
      <c r="C171" s="9"/>
      <c r="D171" s="9"/>
      <c r="E171" s="9"/>
      <c r="F171" s="9"/>
      <c r="G171" s="9"/>
      <c r="H171" s="9"/>
      <c r="I171" s="66">
        <v>10674.37</v>
      </c>
      <c r="J171" s="11"/>
      <c r="K171" s="11"/>
      <c r="L171" s="11"/>
      <c r="M171" s="11"/>
      <c r="N171" s="11"/>
      <c r="O171" s="11"/>
      <c r="P171" s="31"/>
      <c r="Q171" s="31"/>
      <c r="R171" s="31"/>
      <c r="S171" s="31"/>
      <c r="T171" s="31"/>
      <c r="U171" s="31"/>
    </row>
    <row r="172" spans="1:21" ht="52.5" hidden="1">
      <c r="A172" s="12" t="s">
        <v>433</v>
      </c>
      <c r="B172" s="13" t="s">
        <v>45</v>
      </c>
      <c r="C172" s="9"/>
      <c r="D172" s="9"/>
      <c r="E172" s="9"/>
      <c r="F172" s="9"/>
      <c r="G172" s="9"/>
      <c r="H172" s="9"/>
      <c r="I172" s="66">
        <v>7156.4</v>
      </c>
      <c r="J172" s="11"/>
      <c r="K172" s="11"/>
      <c r="L172" s="11"/>
      <c r="M172" s="11"/>
      <c r="N172" s="11"/>
      <c r="O172" s="11"/>
      <c r="P172" s="31"/>
      <c r="Q172" s="31"/>
      <c r="R172" s="31"/>
      <c r="S172" s="31"/>
      <c r="T172" s="31"/>
      <c r="U172" s="31"/>
    </row>
    <row r="173" spans="1:21" ht="26.25" hidden="1">
      <c r="A173" s="12" t="s">
        <v>434</v>
      </c>
      <c r="B173" s="13" t="s">
        <v>45</v>
      </c>
      <c r="C173" s="9"/>
      <c r="D173" s="9"/>
      <c r="E173" s="9"/>
      <c r="F173" s="9"/>
      <c r="G173" s="9"/>
      <c r="H173" s="9"/>
      <c r="I173" s="66">
        <v>42828</v>
      </c>
      <c r="J173" s="11"/>
      <c r="K173" s="11"/>
      <c r="L173" s="11"/>
      <c r="M173" s="11"/>
      <c r="N173" s="11"/>
      <c r="O173" s="11"/>
      <c r="P173" s="31"/>
      <c r="Q173" s="31"/>
      <c r="R173" s="31"/>
      <c r="S173" s="31"/>
      <c r="T173" s="31"/>
      <c r="U173" s="31"/>
    </row>
    <row r="174" spans="1:21" ht="26.25" hidden="1">
      <c r="A174" s="12" t="s">
        <v>435</v>
      </c>
      <c r="B174" s="13" t="s">
        <v>45</v>
      </c>
      <c r="C174" s="9"/>
      <c r="D174" s="9"/>
      <c r="E174" s="9"/>
      <c r="F174" s="9"/>
      <c r="G174" s="9"/>
      <c r="H174" s="9"/>
      <c r="I174" s="66">
        <v>42828</v>
      </c>
      <c r="J174" s="11"/>
      <c r="K174" s="11"/>
      <c r="L174" s="11"/>
      <c r="M174" s="11"/>
      <c r="N174" s="11"/>
      <c r="O174" s="11"/>
      <c r="P174" s="31"/>
      <c r="Q174" s="31"/>
      <c r="R174" s="31"/>
      <c r="S174" s="31"/>
      <c r="T174" s="31"/>
      <c r="U174" s="31"/>
    </row>
    <row r="175" spans="1:21" ht="26.25" hidden="1">
      <c r="A175" s="12" t="s">
        <v>436</v>
      </c>
      <c r="B175" s="13" t="s">
        <v>45</v>
      </c>
      <c r="C175" s="9"/>
      <c r="D175" s="9"/>
      <c r="E175" s="9"/>
      <c r="F175" s="9"/>
      <c r="G175" s="9"/>
      <c r="H175" s="9"/>
      <c r="I175" s="66">
        <v>42828</v>
      </c>
      <c r="J175" s="11"/>
      <c r="K175" s="11"/>
      <c r="L175" s="11"/>
      <c r="M175" s="11"/>
      <c r="N175" s="11"/>
      <c r="O175" s="11"/>
      <c r="P175" s="31"/>
      <c r="Q175" s="31"/>
      <c r="R175" s="31"/>
      <c r="S175" s="31"/>
      <c r="T175" s="31"/>
      <c r="U175" s="31"/>
    </row>
    <row r="176" spans="1:21" ht="51" hidden="1" customHeight="1">
      <c r="A176" s="12" t="s">
        <v>437</v>
      </c>
      <c r="B176" s="55" t="s">
        <v>45</v>
      </c>
      <c r="C176" s="9"/>
      <c r="D176" s="9"/>
      <c r="E176" s="9"/>
      <c r="F176" s="9"/>
      <c r="G176" s="9"/>
      <c r="H176" s="9"/>
      <c r="I176" s="66">
        <v>42828</v>
      </c>
      <c r="J176" s="11"/>
      <c r="K176" s="11"/>
      <c r="L176" s="11"/>
      <c r="M176" s="11"/>
      <c r="N176" s="11"/>
      <c r="O176" s="11"/>
      <c r="P176" s="31"/>
      <c r="Q176" s="31"/>
      <c r="R176" s="31"/>
      <c r="S176" s="31"/>
      <c r="T176" s="31"/>
      <c r="U176" s="31"/>
    </row>
    <row r="177" spans="1:21" ht="52.5" hidden="1">
      <c r="A177" s="12" t="s">
        <v>438</v>
      </c>
      <c r="B177" s="55" t="s">
        <v>45</v>
      </c>
      <c r="C177" s="9"/>
      <c r="D177" s="9"/>
      <c r="E177" s="9"/>
      <c r="F177" s="9"/>
      <c r="G177" s="9"/>
      <c r="H177" s="9"/>
      <c r="I177" s="66">
        <v>42828</v>
      </c>
      <c r="J177" s="11"/>
      <c r="K177" s="11"/>
      <c r="L177" s="11"/>
      <c r="M177" s="11"/>
      <c r="N177" s="11"/>
      <c r="O177" s="11"/>
      <c r="P177" s="31"/>
      <c r="Q177" s="31"/>
      <c r="R177" s="31"/>
      <c r="S177" s="31"/>
      <c r="T177" s="31"/>
      <c r="U177" s="31"/>
    </row>
    <row r="178" spans="1:21" ht="34.5" hidden="1" customHeight="1">
      <c r="A178" s="12" t="s">
        <v>439</v>
      </c>
      <c r="B178" s="55" t="s">
        <v>45</v>
      </c>
      <c r="C178" s="9"/>
      <c r="D178" s="9"/>
      <c r="E178" s="9"/>
      <c r="F178" s="9"/>
      <c r="G178" s="9"/>
      <c r="H178" s="9"/>
      <c r="I178" s="66">
        <v>42828</v>
      </c>
      <c r="J178" s="11"/>
      <c r="K178" s="11"/>
      <c r="L178" s="11"/>
      <c r="M178" s="11"/>
      <c r="N178" s="11"/>
      <c r="O178" s="11"/>
      <c r="P178" s="31"/>
      <c r="Q178" s="31"/>
      <c r="R178" s="31"/>
      <c r="S178" s="31"/>
      <c r="T178" s="31"/>
      <c r="U178" s="31"/>
    </row>
    <row r="179" spans="1:21" ht="52.5" hidden="1">
      <c r="A179" s="12" t="s">
        <v>440</v>
      </c>
      <c r="B179" s="55" t="s">
        <v>45</v>
      </c>
      <c r="C179" s="9"/>
      <c r="D179" s="9"/>
      <c r="E179" s="9"/>
      <c r="F179" s="9"/>
      <c r="G179" s="9"/>
      <c r="H179" s="9"/>
      <c r="I179" s="66">
        <v>42828</v>
      </c>
      <c r="J179" s="11"/>
      <c r="K179" s="11"/>
      <c r="L179" s="11"/>
      <c r="M179" s="11"/>
      <c r="N179" s="11"/>
      <c r="O179" s="11"/>
      <c r="P179" s="31"/>
      <c r="Q179" s="31"/>
      <c r="R179" s="31"/>
      <c r="S179" s="31"/>
      <c r="T179" s="31"/>
      <c r="U179" s="31"/>
    </row>
    <row r="180" spans="1:21" ht="26.25" hidden="1">
      <c r="A180" s="12" t="s">
        <v>441</v>
      </c>
      <c r="B180" s="13" t="s">
        <v>45</v>
      </c>
      <c r="C180" s="9"/>
      <c r="D180" s="9"/>
      <c r="E180" s="9"/>
      <c r="F180" s="9"/>
      <c r="G180" s="9"/>
      <c r="H180" s="9"/>
      <c r="I180" s="66">
        <v>9415</v>
      </c>
      <c r="J180" s="11"/>
      <c r="K180" s="11"/>
      <c r="L180" s="11"/>
      <c r="M180" s="11"/>
      <c r="N180" s="11"/>
      <c r="O180" s="11"/>
      <c r="P180" s="31"/>
      <c r="Q180" s="31"/>
      <c r="R180" s="31"/>
      <c r="S180" s="31"/>
      <c r="T180" s="31"/>
      <c r="U180" s="31"/>
    </row>
    <row r="181" spans="1:21" ht="39" hidden="1" customHeight="1">
      <c r="A181" s="12" t="s">
        <v>442</v>
      </c>
      <c r="B181" s="55" t="s">
        <v>45</v>
      </c>
      <c r="C181" s="9"/>
      <c r="D181" s="9"/>
      <c r="E181" s="9"/>
      <c r="F181" s="9"/>
      <c r="G181" s="9"/>
      <c r="H181" s="9"/>
      <c r="I181" s="66">
        <v>12859.9</v>
      </c>
      <c r="J181" s="11"/>
      <c r="K181" s="11"/>
      <c r="L181" s="11"/>
      <c r="M181" s="11"/>
      <c r="N181" s="11"/>
      <c r="O181" s="11"/>
      <c r="P181" s="31"/>
      <c r="Q181" s="31"/>
      <c r="R181" s="31"/>
      <c r="S181" s="31"/>
      <c r="T181" s="31"/>
      <c r="U181" s="31"/>
    </row>
    <row r="182" spans="1:21" ht="26.25" hidden="1">
      <c r="A182" s="12" t="s">
        <v>443</v>
      </c>
      <c r="B182" s="55" t="s">
        <v>35</v>
      </c>
      <c r="C182" s="9"/>
      <c r="D182" s="9"/>
      <c r="E182" s="9"/>
      <c r="F182" s="9"/>
      <c r="G182" s="9"/>
      <c r="H182" s="9"/>
      <c r="I182" s="66">
        <v>17202</v>
      </c>
      <c r="J182" s="11"/>
      <c r="K182" s="11"/>
      <c r="L182" s="11"/>
      <c r="M182" s="11"/>
      <c r="N182" s="11"/>
      <c r="O182" s="11"/>
      <c r="P182" s="31"/>
      <c r="Q182" s="31"/>
      <c r="R182" s="31"/>
      <c r="S182" s="31"/>
      <c r="T182" s="31"/>
      <c r="U182" s="31"/>
    </row>
    <row r="183" spans="1:21" ht="26.25" hidden="1">
      <c r="A183" s="12" t="s">
        <v>444</v>
      </c>
      <c r="B183" s="55" t="s">
        <v>45</v>
      </c>
      <c r="C183" s="9"/>
      <c r="D183" s="9"/>
      <c r="E183" s="9"/>
      <c r="F183" s="9"/>
      <c r="G183" s="9"/>
      <c r="H183" s="9"/>
      <c r="I183" s="66">
        <v>9267</v>
      </c>
      <c r="J183" s="11"/>
      <c r="K183" s="11"/>
      <c r="L183" s="11"/>
      <c r="M183" s="11"/>
      <c r="N183" s="11"/>
      <c r="O183" s="11"/>
      <c r="P183" s="31"/>
      <c r="Q183" s="31"/>
      <c r="R183" s="31"/>
      <c r="S183" s="31"/>
      <c r="T183" s="31"/>
      <c r="U183" s="31"/>
    </row>
    <row r="184" spans="1:21" ht="51.75" hidden="1">
      <c r="A184" s="8" t="s">
        <v>445</v>
      </c>
      <c r="B184" s="111"/>
      <c r="C184" s="9"/>
      <c r="D184" s="9"/>
      <c r="E184" s="9"/>
      <c r="F184" s="9"/>
      <c r="G184" s="9"/>
      <c r="H184" s="9"/>
      <c r="I184" s="111"/>
      <c r="J184" s="11"/>
      <c r="K184" s="11"/>
      <c r="L184" s="11"/>
      <c r="M184" s="11"/>
      <c r="N184" s="11"/>
      <c r="O184" s="11"/>
      <c r="P184" s="31"/>
      <c r="Q184" s="31"/>
      <c r="R184" s="31"/>
      <c r="S184" s="31"/>
      <c r="T184" s="31"/>
      <c r="U184" s="31"/>
    </row>
    <row r="185" spans="1:21" ht="26.25" hidden="1">
      <c r="A185" s="12" t="s">
        <v>446</v>
      </c>
      <c r="B185" s="55" t="s">
        <v>37</v>
      </c>
      <c r="C185" s="9"/>
      <c r="D185" s="9"/>
      <c r="E185" s="9"/>
      <c r="F185" s="9"/>
      <c r="G185" s="9"/>
      <c r="H185" s="9"/>
      <c r="I185" s="66">
        <v>105.25</v>
      </c>
      <c r="J185" s="11"/>
      <c r="K185" s="11"/>
      <c r="L185" s="11"/>
      <c r="M185" s="11"/>
      <c r="N185" s="11"/>
      <c r="O185" s="11"/>
      <c r="P185" s="31"/>
      <c r="Q185" s="31"/>
      <c r="R185" s="31"/>
      <c r="S185" s="31"/>
      <c r="T185" s="31"/>
      <c r="U185" s="31"/>
    </row>
    <row r="186" spans="1:21" ht="26.25" hidden="1">
      <c r="A186" s="12" t="s">
        <v>447</v>
      </c>
      <c r="B186" s="55" t="s">
        <v>37</v>
      </c>
      <c r="C186" s="9"/>
      <c r="D186" s="9"/>
      <c r="E186" s="9"/>
      <c r="F186" s="9"/>
      <c r="G186" s="9"/>
      <c r="H186" s="9"/>
      <c r="I186" s="66">
        <v>3.73</v>
      </c>
      <c r="J186" s="11"/>
      <c r="K186" s="11"/>
      <c r="L186" s="11"/>
      <c r="M186" s="11"/>
      <c r="N186" s="11"/>
      <c r="O186" s="11"/>
      <c r="P186" s="31"/>
      <c r="Q186" s="31"/>
      <c r="R186" s="31"/>
      <c r="S186" s="31"/>
      <c r="T186" s="31"/>
      <c r="U186" s="31"/>
    </row>
    <row r="187" spans="1:21" ht="26.25" hidden="1">
      <c r="A187" s="12" t="s">
        <v>448</v>
      </c>
      <c r="B187" s="55" t="s">
        <v>37</v>
      </c>
      <c r="C187" s="9"/>
      <c r="D187" s="9"/>
      <c r="E187" s="9"/>
      <c r="F187" s="9"/>
      <c r="G187" s="9"/>
      <c r="H187" s="9"/>
      <c r="I187" s="66">
        <v>18.13</v>
      </c>
      <c r="J187" s="11"/>
      <c r="K187" s="11"/>
      <c r="L187" s="11"/>
      <c r="M187" s="11"/>
      <c r="N187" s="11"/>
      <c r="O187" s="11"/>
      <c r="P187" s="31"/>
      <c r="Q187" s="31"/>
      <c r="R187" s="31"/>
      <c r="S187" s="31"/>
      <c r="T187" s="31"/>
      <c r="U187" s="31"/>
    </row>
    <row r="188" spans="1:21" ht="26.25" hidden="1">
      <c r="A188" s="12" t="s">
        <v>449</v>
      </c>
      <c r="B188" s="55" t="s">
        <v>654</v>
      </c>
      <c r="C188" s="9"/>
      <c r="D188" s="9"/>
      <c r="E188" s="9"/>
      <c r="F188" s="9"/>
      <c r="G188" s="9"/>
      <c r="H188" s="9"/>
      <c r="I188" s="66">
        <v>26.31</v>
      </c>
      <c r="J188" s="11"/>
      <c r="K188" s="11"/>
      <c r="L188" s="11"/>
      <c r="M188" s="11"/>
      <c r="N188" s="11"/>
      <c r="O188" s="11"/>
      <c r="P188" s="31"/>
      <c r="Q188" s="31"/>
      <c r="R188" s="31"/>
      <c r="S188" s="31"/>
      <c r="T188" s="31"/>
      <c r="U188" s="31"/>
    </row>
    <row r="189" spans="1:21" ht="26.25" hidden="1">
      <c r="A189" s="12" t="s">
        <v>450</v>
      </c>
      <c r="B189" s="55" t="s">
        <v>38</v>
      </c>
      <c r="C189" s="9"/>
      <c r="D189" s="9"/>
      <c r="E189" s="9"/>
      <c r="F189" s="9"/>
      <c r="G189" s="9"/>
      <c r="H189" s="9"/>
      <c r="I189" s="66">
        <v>5.0599999999999996</v>
      </c>
      <c r="J189" s="11"/>
      <c r="K189" s="11"/>
      <c r="L189" s="11"/>
      <c r="M189" s="11"/>
      <c r="N189" s="11"/>
      <c r="O189" s="11"/>
      <c r="P189" s="31"/>
      <c r="Q189" s="31"/>
      <c r="R189" s="31"/>
      <c r="S189" s="31"/>
      <c r="T189" s="31"/>
      <c r="U189" s="31"/>
    </row>
    <row r="190" spans="1:21" ht="26.25" hidden="1">
      <c r="A190" s="12" t="s">
        <v>451</v>
      </c>
      <c r="B190" s="55" t="s">
        <v>38</v>
      </c>
      <c r="C190" s="9"/>
      <c r="D190" s="9"/>
      <c r="E190" s="9"/>
      <c r="F190" s="9"/>
      <c r="G190" s="9"/>
      <c r="H190" s="9"/>
      <c r="I190" s="66">
        <v>21.78</v>
      </c>
      <c r="J190" s="11"/>
      <c r="K190" s="11"/>
      <c r="L190" s="11"/>
      <c r="M190" s="11"/>
      <c r="N190" s="11"/>
      <c r="O190" s="11"/>
      <c r="P190" s="31"/>
      <c r="Q190" s="31"/>
      <c r="R190" s="31"/>
      <c r="S190" s="31"/>
      <c r="T190" s="31"/>
      <c r="U190" s="31"/>
    </row>
    <row r="191" spans="1:21" ht="52.5" hidden="1">
      <c r="A191" s="12" t="s">
        <v>452</v>
      </c>
      <c r="B191" s="55" t="s">
        <v>38</v>
      </c>
      <c r="C191" s="9"/>
      <c r="D191" s="9"/>
      <c r="E191" s="9"/>
      <c r="F191" s="9"/>
      <c r="G191" s="9"/>
      <c r="H191" s="9"/>
      <c r="I191" s="66">
        <v>78.599999999999994</v>
      </c>
      <c r="J191" s="11"/>
      <c r="K191" s="11"/>
      <c r="L191" s="11"/>
      <c r="M191" s="11"/>
      <c r="N191" s="11"/>
      <c r="O191" s="11"/>
      <c r="P191" s="31"/>
      <c r="Q191" s="31"/>
      <c r="R191" s="31"/>
      <c r="S191" s="31"/>
      <c r="T191" s="31"/>
      <c r="U191" s="31"/>
    </row>
    <row r="192" spans="1:21" ht="26.25" hidden="1">
      <c r="A192" s="12" t="s">
        <v>453</v>
      </c>
      <c r="B192" s="55" t="s">
        <v>38</v>
      </c>
      <c r="C192" s="9"/>
      <c r="D192" s="9"/>
      <c r="E192" s="9"/>
      <c r="F192" s="9"/>
      <c r="G192" s="9"/>
      <c r="H192" s="9"/>
      <c r="I192" s="66">
        <v>7.89</v>
      </c>
      <c r="J192" s="11"/>
      <c r="K192" s="11"/>
      <c r="L192" s="11"/>
      <c r="M192" s="11"/>
      <c r="N192" s="11"/>
      <c r="O192" s="11"/>
      <c r="P192" s="31"/>
      <c r="Q192" s="31"/>
      <c r="R192" s="31"/>
      <c r="S192" s="31"/>
      <c r="T192" s="31"/>
      <c r="U192" s="31"/>
    </row>
    <row r="193" spans="1:21" ht="26.25" hidden="1">
      <c r="A193" s="12" t="s">
        <v>454</v>
      </c>
      <c r="B193" s="55" t="s">
        <v>38</v>
      </c>
      <c r="C193" s="9"/>
      <c r="D193" s="9"/>
      <c r="E193" s="9"/>
      <c r="F193" s="9"/>
      <c r="G193" s="9"/>
      <c r="H193" s="9"/>
      <c r="I193" s="66">
        <v>1043</v>
      </c>
      <c r="J193" s="11"/>
      <c r="K193" s="11"/>
      <c r="L193" s="11"/>
      <c r="M193" s="11"/>
      <c r="N193" s="11"/>
      <c r="O193" s="11"/>
      <c r="P193" s="31"/>
      <c r="Q193" s="31"/>
      <c r="R193" s="31"/>
      <c r="S193" s="31"/>
      <c r="T193" s="31"/>
      <c r="U193" s="31"/>
    </row>
    <row r="194" spans="1:21" ht="26.25" hidden="1">
      <c r="A194" s="12" t="s">
        <v>455</v>
      </c>
      <c r="B194" s="55" t="s">
        <v>35</v>
      </c>
      <c r="C194" s="9"/>
      <c r="D194" s="9"/>
      <c r="E194" s="9"/>
      <c r="F194" s="9"/>
      <c r="G194" s="9"/>
      <c r="H194" s="9"/>
      <c r="I194" s="66">
        <v>8234.5</v>
      </c>
      <c r="J194" s="11"/>
      <c r="K194" s="11"/>
      <c r="L194" s="11"/>
      <c r="M194" s="11"/>
      <c r="N194" s="11"/>
      <c r="O194" s="11"/>
      <c r="P194" s="31"/>
      <c r="Q194" s="31"/>
      <c r="R194" s="31"/>
      <c r="S194" s="31"/>
      <c r="T194" s="31"/>
      <c r="U194" s="31"/>
    </row>
    <row r="195" spans="1:21" ht="26.25" hidden="1">
      <c r="A195" s="12" t="s">
        <v>456</v>
      </c>
      <c r="B195" s="55" t="s">
        <v>38</v>
      </c>
      <c r="C195" s="9"/>
      <c r="D195" s="9"/>
      <c r="E195" s="9"/>
      <c r="F195" s="9"/>
      <c r="G195" s="9"/>
      <c r="H195" s="9"/>
      <c r="I195" s="66">
        <v>5.4</v>
      </c>
      <c r="J195" s="11"/>
      <c r="K195" s="11"/>
      <c r="L195" s="11"/>
      <c r="M195" s="11"/>
      <c r="N195" s="11"/>
      <c r="O195" s="11"/>
      <c r="P195" s="31"/>
      <c r="Q195" s="31"/>
      <c r="R195" s="31"/>
      <c r="S195" s="31"/>
      <c r="T195" s="31"/>
      <c r="U195" s="31"/>
    </row>
    <row r="196" spans="1:21" ht="26.25" hidden="1">
      <c r="A196" s="12" t="s">
        <v>457</v>
      </c>
      <c r="B196" s="55" t="s">
        <v>38</v>
      </c>
      <c r="C196" s="9"/>
      <c r="D196" s="9"/>
      <c r="E196" s="9"/>
      <c r="F196" s="9"/>
      <c r="G196" s="9"/>
      <c r="H196" s="9"/>
      <c r="I196" s="66">
        <v>26.43</v>
      </c>
      <c r="J196" s="11"/>
      <c r="K196" s="11"/>
      <c r="L196" s="11"/>
      <c r="M196" s="11"/>
      <c r="N196" s="11"/>
      <c r="O196" s="11"/>
      <c r="P196" s="31"/>
      <c r="Q196" s="31"/>
      <c r="R196" s="31"/>
      <c r="S196" s="31"/>
      <c r="T196" s="31"/>
      <c r="U196" s="31"/>
    </row>
    <row r="197" spans="1:21" ht="26.25" hidden="1">
      <c r="A197" s="12" t="s">
        <v>458</v>
      </c>
      <c r="B197" s="55" t="s">
        <v>38</v>
      </c>
      <c r="C197" s="9"/>
      <c r="D197" s="9"/>
      <c r="E197" s="9"/>
      <c r="F197" s="9"/>
      <c r="G197" s="9"/>
      <c r="H197" s="9"/>
      <c r="I197" s="66">
        <v>7.3</v>
      </c>
      <c r="J197" s="11"/>
      <c r="K197" s="11"/>
      <c r="L197" s="11"/>
      <c r="M197" s="11"/>
      <c r="N197" s="11"/>
      <c r="O197" s="11"/>
      <c r="P197" s="31"/>
      <c r="Q197" s="31"/>
      <c r="R197" s="31"/>
      <c r="S197" s="31"/>
      <c r="T197" s="31"/>
      <c r="U197" s="31"/>
    </row>
    <row r="198" spans="1:21" ht="26.25" hidden="1">
      <c r="A198" s="12" t="s">
        <v>459</v>
      </c>
      <c r="B198" s="55" t="s">
        <v>38</v>
      </c>
      <c r="C198" s="9"/>
      <c r="D198" s="9"/>
      <c r="E198" s="9"/>
      <c r="F198" s="9"/>
      <c r="G198" s="9"/>
      <c r="H198" s="9"/>
      <c r="I198" s="66">
        <v>287.5</v>
      </c>
      <c r="J198" s="11"/>
      <c r="K198" s="11"/>
      <c r="L198" s="11"/>
      <c r="M198" s="11"/>
      <c r="N198" s="11"/>
      <c r="O198" s="11"/>
      <c r="P198" s="31"/>
      <c r="Q198" s="31"/>
      <c r="R198" s="31"/>
      <c r="S198" s="31"/>
      <c r="T198" s="31"/>
      <c r="U198" s="31"/>
    </row>
    <row r="199" spans="1:21" ht="26.25" hidden="1">
      <c r="A199" s="12" t="s">
        <v>460</v>
      </c>
      <c r="B199" s="55" t="s">
        <v>38</v>
      </c>
      <c r="C199" s="9"/>
      <c r="D199" s="9"/>
      <c r="E199" s="9"/>
      <c r="F199" s="9"/>
      <c r="G199" s="9"/>
      <c r="H199" s="9"/>
      <c r="I199" s="66">
        <v>20.34</v>
      </c>
      <c r="J199" s="11"/>
      <c r="K199" s="11"/>
      <c r="L199" s="11"/>
      <c r="M199" s="11"/>
      <c r="N199" s="11"/>
      <c r="O199" s="11"/>
      <c r="P199" s="31"/>
      <c r="Q199" s="31"/>
      <c r="R199" s="31"/>
      <c r="S199" s="31"/>
      <c r="T199" s="31"/>
      <c r="U199" s="31"/>
    </row>
    <row r="200" spans="1:21" ht="26.25" hidden="1">
      <c r="A200" s="12" t="s">
        <v>461</v>
      </c>
      <c r="B200" s="55" t="s">
        <v>38</v>
      </c>
      <c r="C200" s="9"/>
      <c r="D200" s="9"/>
      <c r="E200" s="9"/>
      <c r="F200" s="9"/>
      <c r="G200" s="9"/>
      <c r="H200" s="9"/>
      <c r="I200" s="66">
        <v>26.81</v>
      </c>
      <c r="J200" s="11"/>
      <c r="K200" s="11"/>
      <c r="L200" s="11"/>
      <c r="M200" s="11"/>
      <c r="N200" s="11"/>
      <c r="O200" s="11"/>
      <c r="P200" s="31"/>
      <c r="Q200" s="31"/>
      <c r="R200" s="31"/>
      <c r="S200" s="31"/>
      <c r="T200" s="31"/>
      <c r="U200" s="31"/>
    </row>
    <row r="201" spans="1:21" ht="26.25" hidden="1">
      <c r="A201" s="12" t="s">
        <v>462</v>
      </c>
      <c r="B201" s="55" t="s">
        <v>38</v>
      </c>
      <c r="C201" s="9"/>
      <c r="D201" s="9"/>
      <c r="E201" s="9"/>
      <c r="F201" s="9"/>
      <c r="G201" s="9"/>
      <c r="H201" s="9"/>
      <c r="I201" s="66">
        <v>27.37</v>
      </c>
      <c r="J201" s="11"/>
      <c r="K201" s="11"/>
      <c r="L201" s="11"/>
      <c r="M201" s="11"/>
      <c r="N201" s="11"/>
      <c r="O201" s="11"/>
      <c r="P201" s="31"/>
      <c r="Q201" s="31"/>
      <c r="R201" s="31"/>
      <c r="S201" s="31"/>
      <c r="T201" s="31"/>
      <c r="U201" s="31"/>
    </row>
    <row r="202" spans="1:21" ht="52.5" hidden="1">
      <c r="A202" s="22" t="s">
        <v>463</v>
      </c>
      <c r="B202" s="55" t="s">
        <v>38</v>
      </c>
      <c r="C202" s="9"/>
      <c r="D202" s="9"/>
      <c r="E202" s="9"/>
      <c r="F202" s="9"/>
      <c r="G202" s="9"/>
      <c r="H202" s="9"/>
      <c r="I202" s="66">
        <v>14.4</v>
      </c>
      <c r="J202" s="11"/>
      <c r="K202" s="11"/>
      <c r="L202" s="11"/>
      <c r="M202" s="11"/>
      <c r="N202" s="11"/>
      <c r="O202" s="11"/>
      <c r="P202" s="31"/>
      <c r="Q202" s="31"/>
      <c r="R202" s="31"/>
      <c r="S202" s="31"/>
      <c r="T202" s="31"/>
      <c r="U202" s="31"/>
    </row>
    <row r="203" spans="1:21" ht="26.25" hidden="1">
      <c r="A203" s="12" t="s">
        <v>464</v>
      </c>
      <c r="B203" s="56" t="s">
        <v>38</v>
      </c>
      <c r="C203" s="15"/>
      <c r="D203" s="15"/>
      <c r="E203" s="15"/>
      <c r="F203" s="15"/>
      <c r="G203" s="15"/>
      <c r="H203" s="15"/>
      <c r="I203" s="67">
        <v>2.74</v>
      </c>
      <c r="J203" s="16"/>
      <c r="K203" s="16"/>
      <c r="L203" s="16"/>
      <c r="M203" s="16"/>
      <c r="N203" s="16"/>
      <c r="O203" s="16"/>
      <c r="P203" s="32"/>
      <c r="Q203" s="32"/>
      <c r="R203" s="32"/>
      <c r="S203" s="32"/>
      <c r="T203" s="32"/>
      <c r="U203" s="32"/>
    </row>
    <row r="204" spans="1:21" ht="52.5" hidden="1">
      <c r="A204" s="12" t="s">
        <v>465</v>
      </c>
      <c r="B204" s="107" t="s">
        <v>38</v>
      </c>
      <c r="C204" s="108"/>
      <c r="D204" s="108"/>
      <c r="E204" s="108"/>
      <c r="F204" s="108"/>
      <c r="G204" s="108"/>
      <c r="H204" s="108"/>
      <c r="I204" s="109">
        <v>33.5</v>
      </c>
      <c r="J204" s="110"/>
      <c r="K204" s="110"/>
      <c r="L204" s="110"/>
      <c r="M204" s="110"/>
      <c r="N204" s="110"/>
      <c r="O204" s="110"/>
      <c r="P204" s="111"/>
      <c r="Q204" s="111"/>
      <c r="R204" s="111"/>
      <c r="S204" s="111"/>
      <c r="T204" s="111"/>
      <c r="U204" s="111"/>
    </row>
    <row r="205" spans="1:21" ht="105" hidden="1">
      <c r="A205" s="12" t="s">
        <v>510</v>
      </c>
      <c r="B205" s="107" t="s">
        <v>38</v>
      </c>
      <c r="C205" s="108"/>
      <c r="D205" s="108"/>
      <c r="E205" s="108"/>
      <c r="F205" s="108"/>
      <c r="G205" s="108"/>
      <c r="H205" s="108"/>
      <c r="I205" s="109">
        <v>351.75</v>
      </c>
      <c r="J205" s="110"/>
      <c r="K205" s="110"/>
      <c r="L205" s="110"/>
      <c r="M205" s="110"/>
      <c r="N205" s="110"/>
      <c r="O205" s="110"/>
      <c r="P205" s="111"/>
      <c r="Q205" s="111"/>
      <c r="R205" s="111"/>
      <c r="S205" s="111"/>
      <c r="T205" s="111"/>
      <c r="U205" s="111"/>
    </row>
    <row r="206" spans="1:21" ht="26.25" hidden="1">
      <c r="A206" s="12" t="s">
        <v>511</v>
      </c>
      <c r="B206" s="107" t="s">
        <v>38</v>
      </c>
      <c r="C206" s="108"/>
      <c r="D206" s="108"/>
      <c r="E206" s="108"/>
      <c r="F206" s="108"/>
      <c r="G206" s="108"/>
      <c r="H206" s="108"/>
      <c r="I206" s="109">
        <v>70.2</v>
      </c>
      <c r="J206" s="110"/>
      <c r="K206" s="110"/>
      <c r="L206" s="110"/>
      <c r="M206" s="110"/>
      <c r="N206" s="110"/>
      <c r="O206" s="110"/>
      <c r="P206" s="111"/>
      <c r="Q206" s="111"/>
      <c r="R206" s="111"/>
      <c r="S206" s="111"/>
      <c r="T206" s="111"/>
      <c r="U206" s="111"/>
    </row>
    <row r="207" spans="1:21" ht="52.5" hidden="1">
      <c r="A207" s="12" t="s">
        <v>512</v>
      </c>
      <c r="B207" s="107" t="s">
        <v>38</v>
      </c>
      <c r="C207" s="108"/>
      <c r="D207" s="108"/>
      <c r="E207" s="108"/>
      <c r="F207" s="108"/>
      <c r="G207" s="108"/>
      <c r="H207" s="108"/>
      <c r="I207" s="109">
        <v>61.71</v>
      </c>
      <c r="J207" s="110"/>
      <c r="K207" s="110"/>
      <c r="L207" s="110"/>
      <c r="M207" s="110"/>
      <c r="N207" s="110"/>
      <c r="O207" s="110"/>
      <c r="P207" s="111"/>
      <c r="Q207" s="111"/>
      <c r="R207" s="111"/>
      <c r="S207" s="111"/>
      <c r="T207" s="111"/>
      <c r="U207" s="111"/>
    </row>
    <row r="208" spans="1:21" ht="47.25" hidden="1" customHeight="1">
      <c r="A208" s="12" t="s">
        <v>513</v>
      </c>
      <c r="B208" s="107" t="s">
        <v>38</v>
      </c>
      <c r="C208" s="108"/>
      <c r="D208" s="108"/>
      <c r="E208" s="108"/>
      <c r="F208" s="108"/>
      <c r="G208" s="108"/>
      <c r="H208" s="108"/>
      <c r="I208" s="109">
        <v>1100</v>
      </c>
      <c r="J208" s="110"/>
      <c r="K208" s="110"/>
      <c r="L208" s="110"/>
      <c r="M208" s="110"/>
      <c r="N208" s="110"/>
      <c r="O208" s="110"/>
      <c r="P208" s="111"/>
      <c r="Q208" s="111"/>
      <c r="R208" s="111"/>
      <c r="S208" s="111"/>
      <c r="T208" s="111"/>
      <c r="U208" s="111"/>
    </row>
    <row r="209" spans="1:21" ht="52.5" hidden="1">
      <c r="A209" s="12" t="s">
        <v>514</v>
      </c>
      <c r="B209" s="107" t="s">
        <v>38</v>
      </c>
      <c r="C209" s="108"/>
      <c r="D209" s="108"/>
      <c r="E209" s="108"/>
      <c r="F209" s="108"/>
      <c r="G209" s="108"/>
      <c r="H209" s="108"/>
      <c r="I209" s="109">
        <v>40.69</v>
      </c>
      <c r="J209" s="110"/>
      <c r="K209" s="110"/>
      <c r="L209" s="110"/>
      <c r="M209" s="110"/>
      <c r="N209" s="110"/>
      <c r="O209" s="110"/>
      <c r="P209" s="111"/>
      <c r="Q209" s="111"/>
      <c r="R209" s="111"/>
      <c r="S209" s="111"/>
      <c r="T209" s="111"/>
      <c r="U209" s="111"/>
    </row>
    <row r="210" spans="1:21" ht="52.5" hidden="1">
      <c r="A210" s="12" t="s">
        <v>515</v>
      </c>
      <c r="B210" s="107" t="s">
        <v>38</v>
      </c>
      <c r="C210" s="108"/>
      <c r="D210" s="108"/>
      <c r="E210" s="108"/>
      <c r="F210" s="108"/>
      <c r="G210" s="108"/>
      <c r="H210" s="108"/>
      <c r="I210" s="109">
        <v>31.76</v>
      </c>
      <c r="J210" s="110"/>
      <c r="K210" s="110"/>
      <c r="L210" s="110"/>
      <c r="M210" s="110"/>
      <c r="N210" s="110"/>
      <c r="O210" s="110"/>
      <c r="P210" s="111"/>
      <c r="Q210" s="111"/>
      <c r="R210" s="111"/>
      <c r="S210" s="111"/>
      <c r="T210" s="111"/>
      <c r="U210" s="111"/>
    </row>
    <row r="211" spans="1:21" ht="26.25" hidden="1">
      <c r="A211" s="12" t="s">
        <v>516</v>
      </c>
      <c r="B211" s="107" t="s">
        <v>38</v>
      </c>
      <c r="C211" s="108"/>
      <c r="D211" s="108"/>
      <c r="E211" s="108"/>
      <c r="F211" s="108"/>
      <c r="G211" s="108"/>
      <c r="H211" s="108"/>
      <c r="I211" s="109">
        <v>7.09</v>
      </c>
      <c r="J211" s="110"/>
      <c r="K211" s="110"/>
      <c r="L211" s="110"/>
      <c r="M211" s="110"/>
      <c r="N211" s="110"/>
      <c r="O211" s="110"/>
      <c r="P211" s="111"/>
      <c r="Q211" s="111"/>
      <c r="R211" s="111"/>
      <c r="S211" s="111"/>
      <c r="T211" s="111"/>
      <c r="U211" s="111"/>
    </row>
    <row r="212" spans="1:21" ht="28.5" hidden="1" customHeight="1">
      <c r="A212" s="42" t="s">
        <v>517</v>
      </c>
      <c r="B212" s="107" t="s">
        <v>38</v>
      </c>
      <c r="C212" s="108"/>
      <c r="D212" s="108"/>
      <c r="E212" s="108"/>
      <c r="F212" s="108"/>
      <c r="G212" s="108"/>
      <c r="H212" s="108"/>
      <c r="I212" s="109">
        <v>13.33</v>
      </c>
      <c r="J212" s="110"/>
      <c r="K212" s="110"/>
      <c r="L212" s="110"/>
      <c r="M212" s="110"/>
      <c r="N212" s="110"/>
      <c r="O212" s="110"/>
      <c r="P212" s="111"/>
      <c r="Q212" s="111"/>
      <c r="R212" s="111"/>
      <c r="S212" s="111"/>
      <c r="T212" s="111"/>
      <c r="U212" s="111"/>
    </row>
    <row r="213" spans="1:21" ht="26.25" hidden="1">
      <c r="A213" s="12" t="s">
        <v>518</v>
      </c>
      <c r="B213" s="107" t="s">
        <v>35</v>
      </c>
      <c r="C213" s="108"/>
      <c r="D213" s="108"/>
      <c r="E213" s="108"/>
      <c r="F213" s="108"/>
      <c r="G213" s="108"/>
      <c r="H213" s="108"/>
      <c r="I213" s="109">
        <v>7761.9</v>
      </c>
      <c r="J213" s="110"/>
      <c r="K213" s="110"/>
      <c r="L213" s="110"/>
      <c r="M213" s="110"/>
      <c r="N213" s="110"/>
      <c r="O213" s="110"/>
      <c r="P213" s="111"/>
      <c r="Q213" s="111"/>
      <c r="R213" s="111"/>
      <c r="S213" s="111"/>
      <c r="T213" s="111"/>
      <c r="U213" s="111"/>
    </row>
    <row r="214" spans="1:21" ht="52.5" hidden="1">
      <c r="A214" s="12" t="s">
        <v>519</v>
      </c>
      <c r="B214" s="107" t="s">
        <v>38</v>
      </c>
      <c r="C214" s="108"/>
      <c r="D214" s="108"/>
      <c r="E214" s="108"/>
      <c r="F214" s="108"/>
      <c r="G214" s="108"/>
      <c r="H214" s="108"/>
      <c r="I214" s="109">
        <v>19765.310000000001</v>
      </c>
      <c r="J214" s="110"/>
      <c r="K214" s="110"/>
      <c r="L214" s="110"/>
      <c r="M214" s="110"/>
      <c r="N214" s="110"/>
      <c r="O214" s="110"/>
      <c r="P214" s="111"/>
      <c r="Q214" s="111"/>
      <c r="R214" s="111"/>
      <c r="S214" s="111"/>
      <c r="T214" s="111"/>
      <c r="U214" s="111"/>
    </row>
    <row r="215" spans="1:21" ht="26.25" hidden="1">
      <c r="A215" s="12" t="s">
        <v>520</v>
      </c>
      <c r="B215" s="107" t="s">
        <v>38</v>
      </c>
      <c r="C215" s="108"/>
      <c r="D215" s="108"/>
      <c r="E215" s="108"/>
      <c r="F215" s="108"/>
      <c r="G215" s="108"/>
      <c r="H215" s="108"/>
      <c r="I215" s="109">
        <v>29.67</v>
      </c>
      <c r="J215" s="110"/>
      <c r="K215" s="110"/>
      <c r="L215" s="110"/>
      <c r="M215" s="110"/>
      <c r="N215" s="110"/>
      <c r="O215" s="110"/>
      <c r="P215" s="111"/>
      <c r="Q215" s="111"/>
      <c r="R215" s="111"/>
      <c r="S215" s="111"/>
      <c r="T215" s="111"/>
      <c r="U215" s="111"/>
    </row>
    <row r="216" spans="1:21" ht="26.25" hidden="1">
      <c r="A216" s="12" t="s">
        <v>521</v>
      </c>
      <c r="B216" s="107" t="s">
        <v>38</v>
      </c>
      <c r="C216" s="108"/>
      <c r="D216" s="108"/>
      <c r="E216" s="108"/>
      <c r="F216" s="108"/>
      <c r="G216" s="108"/>
      <c r="H216" s="108"/>
      <c r="I216" s="109">
        <v>32.659999999999997</v>
      </c>
      <c r="J216" s="110"/>
      <c r="K216" s="110"/>
      <c r="L216" s="110"/>
      <c r="M216" s="110"/>
      <c r="N216" s="110"/>
      <c r="O216" s="110"/>
      <c r="P216" s="111"/>
      <c r="Q216" s="111"/>
      <c r="R216" s="111"/>
      <c r="S216" s="111"/>
      <c r="T216" s="111"/>
      <c r="U216" s="111"/>
    </row>
    <row r="217" spans="1:21" ht="78.75" hidden="1">
      <c r="A217" s="12" t="s">
        <v>522</v>
      </c>
      <c r="B217" s="107" t="s">
        <v>38</v>
      </c>
      <c r="C217" s="108"/>
      <c r="D217" s="108"/>
      <c r="E217" s="108"/>
      <c r="F217" s="108"/>
      <c r="G217" s="108"/>
      <c r="H217" s="108"/>
      <c r="I217" s="109">
        <v>44.09</v>
      </c>
      <c r="J217" s="110"/>
      <c r="K217" s="110"/>
      <c r="L217" s="110"/>
      <c r="M217" s="110"/>
      <c r="N217" s="110"/>
      <c r="O217" s="110"/>
      <c r="P217" s="111"/>
      <c r="Q217" s="111"/>
      <c r="R217" s="111"/>
      <c r="S217" s="111"/>
      <c r="T217" s="111"/>
      <c r="U217" s="111"/>
    </row>
    <row r="218" spans="1:21" ht="26.25" hidden="1">
      <c r="A218" s="12" t="s">
        <v>523</v>
      </c>
      <c r="B218" s="107" t="s">
        <v>38</v>
      </c>
      <c r="C218" s="108"/>
      <c r="D218" s="108"/>
      <c r="E218" s="108"/>
      <c r="F218" s="108"/>
      <c r="G218" s="108"/>
      <c r="H218" s="108"/>
      <c r="I218" s="109">
        <v>88.1</v>
      </c>
      <c r="J218" s="110"/>
      <c r="K218" s="110"/>
      <c r="L218" s="110"/>
      <c r="M218" s="110"/>
      <c r="N218" s="110"/>
      <c r="O218" s="110"/>
      <c r="P218" s="111"/>
      <c r="Q218" s="111"/>
      <c r="R218" s="111"/>
      <c r="S218" s="111"/>
      <c r="T218" s="111"/>
      <c r="U218" s="111"/>
    </row>
    <row r="219" spans="1:21" ht="26.25" hidden="1">
      <c r="A219" s="12" t="s">
        <v>524</v>
      </c>
      <c r="B219" s="107" t="s">
        <v>38</v>
      </c>
      <c r="C219" s="108"/>
      <c r="D219" s="108"/>
      <c r="E219" s="108"/>
      <c r="F219" s="108"/>
      <c r="G219" s="108"/>
      <c r="H219" s="108"/>
      <c r="I219" s="109">
        <v>47.38</v>
      </c>
      <c r="J219" s="110"/>
      <c r="K219" s="110"/>
      <c r="L219" s="110"/>
      <c r="M219" s="110"/>
      <c r="N219" s="110"/>
      <c r="O219" s="110"/>
      <c r="P219" s="111"/>
      <c r="Q219" s="111"/>
      <c r="R219" s="111"/>
      <c r="S219" s="111"/>
      <c r="T219" s="111"/>
      <c r="U219" s="111"/>
    </row>
    <row r="220" spans="1:21" ht="52.5" hidden="1">
      <c r="A220" s="42" t="s">
        <v>525</v>
      </c>
      <c r="B220" s="107" t="s">
        <v>42</v>
      </c>
      <c r="C220" s="108"/>
      <c r="D220" s="108"/>
      <c r="E220" s="108"/>
      <c r="F220" s="108"/>
      <c r="G220" s="108"/>
      <c r="H220" s="108"/>
      <c r="I220" s="109">
        <v>29.88</v>
      </c>
      <c r="J220" s="110"/>
      <c r="K220" s="110"/>
      <c r="L220" s="110"/>
      <c r="M220" s="110"/>
      <c r="N220" s="110"/>
      <c r="O220" s="110"/>
      <c r="P220" s="111"/>
      <c r="Q220" s="111"/>
      <c r="R220" s="111"/>
      <c r="S220" s="111"/>
      <c r="T220" s="111"/>
      <c r="U220" s="111"/>
    </row>
    <row r="221" spans="1:21" ht="26.25" hidden="1">
      <c r="A221" s="12" t="s">
        <v>526</v>
      </c>
      <c r="B221" s="107" t="s">
        <v>38</v>
      </c>
      <c r="C221" s="108"/>
      <c r="D221" s="108"/>
      <c r="E221" s="108"/>
      <c r="F221" s="108"/>
      <c r="G221" s="108"/>
      <c r="H221" s="108"/>
      <c r="I221" s="109">
        <v>60.62</v>
      </c>
      <c r="J221" s="110"/>
      <c r="K221" s="110"/>
      <c r="L221" s="110"/>
      <c r="M221" s="110"/>
      <c r="N221" s="110"/>
      <c r="O221" s="110"/>
      <c r="P221" s="111"/>
      <c r="Q221" s="111"/>
      <c r="R221" s="111"/>
      <c r="S221" s="111"/>
      <c r="T221" s="111"/>
      <c r="U221" s="111"/>
    </row>
    <row r="222" spans="1:21" ht="52.5" hidden="1">
      <c r="A222" s="12" t="s">
        <v>527</v>
      </c>
      <c r="B222" s="107" t="s">
        <v>38</v>
      </c>
      <c r="C222" s="108"/>
      <c r="D222" s="108"/>
      <c r="E222" s="108"/>
      <c r="F222" s="108"/>
      <c r="G222" s="108"/>
      <c r="H222" s="108"/>
      <c r="I222" s="109">
        <v>68.989999999999995</v>
      </c>
      <c r="J222" s="110"/>
      <c r="K222" s="110"/>
      <c r="L222" s="110"/>
      <c r="M222" s="110"/>
      <c r="N222" s="110"/>
      <c r="O222" s="110"/>
      <c r="P222" s="111"/>
      <c r="Q222" s="111"/>
      <c r="R222" s="111"/>
      <c r="S222" s="111"/>
      <c r="T222" s="111"/>
      <c r="U222" s="111"/>
    </row>
    <row r="223" spans="1:21" ht="157.5" hidden="1">
      <c r="A223" s="12" t="s">
        <v>528</v>
      </c>
      <c r="B223" s="107" t="s">
        <v>38</v>
      </c>
      <c r="C223" s="108"/>
      <c r="D223" s="108"/>
      <c r="E223" s="108"/>
      <c r="F223" s="108"/>
      <c r="G223" s="108"/>
      <c r="H223" s="108"/>
      <c r="I223" s="109">
        <v>838.36</v>
      </c>
      <c r="J223" s="110"/>
      <c r="K223" s="110"/>
      <c r="L223" s="110"/>
      <c r="M223" s="110"/>
      <c r="N223" s="110"/>
      <c r="O223" s="110"/>
      <c r="P223" s="111"/>
      <c r="Q223" s="111"/>
      <c r="R223" s="111"/>
      <c r="S223" s="111"/>
      <c r="T223" s="111"/>
      <c r="U223" s="111"/>
    </row>
    <row r="224" spans="1:21" ht="51.75" hidden="1">
      <c r="A224" s="8" t="s">
        <v>529</v>
      </c>
      <c r="B224" s="111"/>
      <c r="C224" s="108"/>
      <c r="D224" s="108"/>
      <c r="E224" s="108"/>
      <c r="F224" s="108"/>
      <c r="G224" s="108"/>
      <c r="H224" s="108"/>
      <c r="I224" s="111"/>
      <c r="J224" s="110"/>
      <c r="K224" s="110"/>
      <c r="L224" s="110"/>
      <c r="M224" s="110"/>
      <c r="N224" s="110"/>
      <c r="O224" s="110"/>
      <c r="P224" s="111"/>
      <c r="Q224" s="111"/>
      <c r="R224" s="111"/>
      <c r="S224" s="111"/>
      <c r="T224" s="111"/>
      <c r="U224" s="111"/>
    </row>
    <row r="225" spans="1:21" ht="160.5" hidden="1" customHeight="1">
      <c r="A225" s="12" t="s">
        <v>530</v>
      </c>
      <c r="B225" s="107" t="s">
        <v>38</v>
      </c>
      <c r="C225" s="108"/>
      <c r="D225" s="108"/>
      <c r="E225" s="108"/>
      <c r="F225" s="108"/>
      <c r="G225" s="108"/>
      <c r="H225" s="108"/>
      <c r="I225" s="109">
        <v>2208.1799999999998</v>
      </c>
      <c r="J225" s="110"/>
      <c r="K225" s="110"/>
      <c r="L225" s="110"/>
      <c r="M225" s="110"/>
      <c r="N225" s="110"/>
      <c r="O225" s="110"/>
      <c r="P225" s="111"/>
      <c r="Q225" s="111"/>
      <c r="R225" s="111"/>
      <c r="S225" s="111"/>
      <c r="T225" s="111"/>
      <c r="U225" s="111"/>
    </row>
    <row r="226" spans="1:21" ht="26.25" hidden="1">
      <c r="A226" s="12" t="s">
        <v>531</v>
      </c>
      <c r="B226" s="107" t="s">
        <v>38</v>
      </c>
      <c r="C226" s="108"/>
      <c r="D226" s="108"/>
      <c r="E226" s="108"/>
      <c r="F226" s="108"/>
      <c r="G226" s="108"/>
      <c r="H226" s="108"/>
      <c r="I226" s="109">
        <v>500</v>
      </c>
      <c r="J226" s="110"/>
      <c r="K226" s="110"/>
      <c r="L226" s="110"/>
      <c r="M226" s="110"/>
      <c r="N226" s="110"/>
      <c r="O226" s="110"/>
      <c r="P226" s="111"/>
      <c r="Q226" s="111"/>
      <c r="R226" s="111"/>
      <c r="S226" s="111"/>
      <c r="T226" s="111"/>
      <c r="U226" s="111"/>
    </row>
    <row r="227" spans="1:21" ht="78.75" hidden="1">
      <c r="A227" s="12" t="s">
        <v>532</v>
      </c>
      <c r="B227" s="107" t="s">
        <v>38</v>
      </c>
      <c r="C227" s="108"/>
      <c r="D227" s="108"/>
      <c r="E227" s="108"/>
      <c r="F227" s="108"/>
      <c r="G227" s="108"/>
      <c r="H227" s="108"/>
      <c r="I227" s="109">
        <v>1087.5999999999999</v>
      </c>
      <c r="J227" s="110"/>
      <c r="K227" s="110"/>
      <c r="L227" s="110"/>
      <c r="M227" s="110"/>
      <c r="N227" s="110"/>
      <c r="O227" s="110"/>
      <c r="P227" s="111"/>
      <c r="Q227" s="111"/>
      <c r="R227" s="111"/>
      <c r="S227" s="111"/>
      <c r="T227" s="111"/>
      <c r="U227" s="111"/>
    </row>
    <row r="228" spans="1:21" ht="26.25" hidden="1">
      <c r="A228" s="12" t="s">
        <v>533</v>
      </c>
      <c r="B228" s="107" t="s">
        <v>38</v>
      </c>
      <c r="C228" s="108"/>
      <c r="D228" s="108"/>
      <c r="E228" s="108"/>
      <c r="F228" s="108"/>
      <c r="G228" s="108"/>
      <c r="H228" s="108"/>
      <c r="I228" s="109">
        <v>8993.5</v>
      </c>
      <c r="J228" s="110"/>
      <c r="K228" s="110"/>
      <c r="L228" s="110"/>
      <c r="M228" s="110"/>
      <c r="N228" s="110"/>
      <c r="O228" s="110"/>
      <c r="P228" s="111"/>
      <c r="Q228" s="111"/>
      <c r="R228" s="111"/>
      <c r="S228" s="111"/>
      <c r="T228" s="111"/>
      <c r="U228" s="111"/>
    </row>
    <row r="229" spans="1:21" ht="51.75" hidden="1">
      <c r="A229" s="8" t="s">
        <v>534</v>
      </c>
      <c r="B229" s="111"/>
      <c r="C229" s="108"/>
      <c r="D229" s="108"/>
      <c r="E229" s="108"/>
      <c r="F229" s="108"/>
      <c r="G229" s="108"/>
      <c r="H229" s="108"/>
      <c r="I229" s="111"/>
      <c r="J229" s="110"/>
      <c r="K229" s="110"/>
      <c r="L229" s="110"/>
      <c r="M229" s="110"/>
      <c r="N229" s="110"/>
      <c r="O229" s="110"/>
      <c r="P229" s="111"/>
      <c r="Q229" s="111"/>
      <c r="R229" s="111"/>
      <c r="S229" s="111"/>
      <c r="T229" s="111"/>
      <c r="U229" s="111"/>
    </row>
    <row r="230" spans="1:21" ht="52.5" hidden="1">
      <c r="A230" s="12" t="s">
        <v>535</v>
      </c>
      <c r="B230" s="107" t="s">
        <v>656</v>
      </c>
      <c r="C230" s="108"/>
      <c r="D230" s="108"/>
      <c r="E230" s="108"/>
      <c r="F230" s="108"/>
      <c r="G230" s="108"/>
      <c r="H230" s="108"/>
      <c r="I230" s="109">
        <v>1500</v>
      </c>
      <c r="J230" s="110"/>
      <c r="K230" s="110"/>
      <c r="L230" s="110"/>
      <c r="M230" s="110"/>
      <c r="N230" s="110"/>
      <c r="O230" s="110"/>
      <c r="P230" s="111"/>
      <c r="Q230" s="111"/>
      <c r="R230" s="111"/>
      <c r="S230" s="111"/>
      <c r="T230" s="111"/>
      <c r="U230" s="111"/>
    </row>
    <row r="231" spans="1:21" ht="105" hidden="1">
      <c r="A231" s="12" t="s">
        <v>536</v>
      </c>
      <c r="B231" s="107" t="s">
        <v>38</v>
      </c>
      <c r="C231" s="108"/>
      <c r="D231" s="108"/>
      <c r="E231" s="108"/>
      <c r="F231" s="108"/>
      <c r="G231" s="108"/>
      <c r="H231" s="108"/>
      <c r="I231" s="109">
        <v>144.6</v>
      </c>
      <c r="J231" s="110"/>
      <c r="K231" s="110"/>
      <c r="L231" s="110"/>
      <c r="M231" s="110"/>
      <c r="N231" s="110"/>
      <c r="O231" s="110"/>
      <c r="P231" s="111"/>
      <c r="Q231" s="111"/>
      <c r="R231" s="111"/>
      <c r="S231" s="111"/>
      <c r="T231" s="111"/>
      <c r="U231" s="111"/>
    </row>
    <row r="232" spans="1:21" ht="24" hidden="1" customHeight="1">
      <c r="A232" s="12" t="s">
        <v>537</v>
      </c>
      <c r="B232" s="107" t="s">
        <v>38</v>
      </c>
      <c r="C232" s="108"/>
      <c r="D232" s="108"/>
      <c r="E232" s="108"/>
      <c r="F232" s="108"/>
      <c r="G232" s="108"/>
      <c r="H232" s="108"/>
      <c r="I232" s="109">
        <v>63.68</v>
      </c>
      <c r="J232" s="110"/>
      <c r="K232" s="110"/>
      <c r="L232" s="110"/>
      <c r="M232" s="110"/>
      <c r="N232" s="110"/>
      <c r="O232" s="110"/>
      <c r="P232" s="111"/>
      <c r="Q232" s="111"/>
      <c r="R232" s="111"/>
      <c r="S232" s="111"/>
      <c r="T232" s="111"/>
      <c r="U232" s="111"/>
    </row>
    <row r="233" spans="1:21" ht="78.75" hidden="1">
      <c r="A233" s="12" t="s">
        <v>538</v>
      </c>
      <c r="B233" s="107" t="s">
        <v>38</v>
      </c>
      <c r="C233" s="108"/>
      <c r="D233" s="108"/>
      <c r="E233" s="108"/>
      <c r="F233" s="108"/>
      <c r="G233" s="108"/>
      <c r="H233" s="108"/>
      <c r="I233" s="109">
        <v>40.99</v>
      </c>
      <c r="J233" s="110"/>
      <c r="K233" s="110"/>
      <c r="L233" s="110"/>
      <c r="M233" s="110"/>
      <c r="N233" s="110"/>
      <c r="O233" s="110"/>
      <c r="P233" s="111"/>
      <c r="Q233" s="111"/>
      <c r="R233" s="111"/>
      <c r="S233" s="111"/>
      <c r="T233" s="111"/>
      <c r="U233" s="111"/>
    </row>
    <row r="234" spans="1:21" ht="52.5" hidden="1">
      <c r="A234" s="12" t="s">
        <v>539</v>
      </c>
      <c r="B234" s="107" t="s">
        <v>38</v>
      </c>
      <c r="C234" s="108"/>
      <c r="D234" s="108"/>
      <c r="E234" s="108"/>
      <c r="F234" s="108"/>
      <c r="G234" s="108"/>
      <c r="H234" s="108"/>
      <c r="I234" s="109">
        <v>64.73</v>
      </c>
      <c r="J234" s="110"/>
      <c r="K234" s="110"/>
      <c r="L234" s="110"/>
      <c r="M234" s="110"/>
      <c r="N234" s="110"/>
      <c r="O234" s="110"/>
      <c r="P234" s="111"/>
      <c r="Q234" s="111"/>
      <c r="R234" s="111"/>
      <c r="S234" s="111"/>
      <c r="T234" s="111"/>
      <c r="U234" s="111"/>
    </row>
    <row r="235" spans="1:21" ht="52.5" hidden="1">
      <c r="A235" s="12" t="s">
        <v>540</v>
      </c>
      <c r="B235" s="107" t="s">
        <v>42</v>
      </c>
      <c r="C235" s="108"/>
      <c r="D235" s="108"/>
      <c r="E235" s="108"/>
      <c r="F235" s="108"/>
      <c r="G235" s="108"/>
      <c r="H235" s="108"/>
      <c r="I235" s="109">
        <v>0.64</v>
      </c>
      <c r="J235" s="110"/>
      <c r="K235" s="110"/>
      <c r="L235" s="110"/>
      <c r="M235" s="110"/>
      <c r="N235" s="110"/>
      <c r="O235" s="110"/>
      <c r="P235" s="111"/>
      <c r="Q235" s="111"/>
      <c r="R235" s="111"/>
      <c r="S235" s="111"/>
      <c r="T235" s="111"/>
      <c r="U235" s="111"/>
    </row>
    <row r="236" spans="1:21" ht="52.5" hidden="1">
      <c r="A236" s="12" t="s">
        <v>541</v>
      </c>
      <c r="B236" s="107" t="s">
        <v>42</v>
      </c>
      <c r="C236" s="108"/>
      <c r="D236" s="108"/>
      <c r="E236" s="108"/>
      <c r="F236" s="108"/>
      <c r="G236" s="108"/>
      <c r="H236" s="108"/>
      <c r="I236" s="109">
        <v>196.44</v>
      </c>
      <c r="J236" s="110"/>
      <c r="K236" s="110"/>
      <c r="L236" s="110"/>
      <c r="M236" s="110"/>
      <c r="N236" s="110"/>
      <c r="O236" s="110"/>
      <c r="P236" s="111"/>
      <c r="Q236" s="111"/>
      <c r="R236" s="111"/>
      <c r="S236" s="111"/>
      <c r="T236" s="111"/>
      <c r="U236" s="111"/>
    </row>
    <row r="237" spans="1:21" ht="52.5" hidden="1">
      <c r="A237" s="12" t="s">
        <v>542</v>
      </c>
      <c r="B237" s="107" t="s">
        <v>42</v>
      </c>
      <c r="C237" s="108"/>
      <c r="D237" s="108"/>
      <c r="E237" s="108"/>
      <c r="F237" s="108"/>
      <c r="G237" s="108"/>
      <c r="H237" s="108"/>
      <c r="I237" s="109">
        <v>5.0999999999999996</v>
      </c>
      <c r="J237" s="110"/>
      <c r="K237" s="110"/>
      <c r="L237" s="110"/>
      <c r="M237" s="110"/>
      <c r="N237" s="110"/>
      <c r="O237" s="110"/>
      <c r="P237" s="111"/>
      <c r="Q237" s="111"/>
      <c r="R237" s="111"/>
      <c r="S237" s="111"/>
      <c r="T237" s="111"/>
      <c r="U237" s="111"/>
    </row>
    <row r="238" spans="1:21" ht="52.5" hidden="1">
      <c r="A238" s="12" t="s">
        <v>543</v>
      </c>
      <c r="B238" s="107" t="s">
        <v>657</v>
      </c>
      <c r="C238" s="108"/>
      <c r="D238" s="108"/>
      <c r="E238" s="108"/>
      <c r="F238" s="108"/>
      <c r="G238" s="108"/>
      <c r="H238" s="108"/>
      <c r="I238" s="109">
        <v>3.47</v>
      </c>
      <c r="J238" s="110"/>
      <c r="K238" s="110"/>
      <c r="L238" s="110"/>
      <c r="M238" s="110"/>
      <c r="N238" s="110"/>
      <c r="O238" s="110"/>
      <c r="P238" s="111"/>
      <c r="Q238" s="111"/>
      <c r="R238" s="111"/>
      <c r="S238" s="111"/>
      <c r="T238" s="111"/>
      <c r="U238" s="111"/>
    </row>
    <row r="239" spans="1:21" ht="26.25" hidden="1">
      <c r="A239" s="42" t="s">
        <v>544</v>
      </c>
      <c r="B239" s="107" t="s">
        <v>657</v>
      </c>
      <c r="C239" s="108"/>
      <c r="D239" s="108"/>
      <c r="E239" s="108"/>
      <c r="F239" s="108"/>
      <c r="G239" s="108"/>
      <c r="H239" s="108"/>
      <c r="I239" s="109">
        <v>2.64</v>
      </c>
      <c r="J239" s="110"/>
      <c r="K239" s="110"/>
      <c r="L239" s="110"/>
      <c r="M239" s="110"/>
      <c r="N239" s="110"/>
      <c r="O239" s="110"/>
      <c r="P239" s="111"/>
      <c r="Q239" s="111"/>
      <c r="R239" s="111"/>
      <c r="S239" s="111"/>
      <c r="T239" s="111"/>
      <c r="U239" s="111"/>
    </row>
    <row r="240" spans="1:21" ht="78.75" hidden="1">
      <c r="A240" s="12" t="s">
        <v>545</v>
      </c>
      <c r="B240" s="107" t="s">
        <v>38</v>
      </c>
      <c r="C240" s="108"/>
      <c r="D240" s="108"/>
      <c r="E240" s="108"/>
      <c r="F240" s="108"/>
      <c r="G240" s="108"/>
      <c r="H240" s="108"/>
      <c r="I240" s="109">
        <v>32</v>
      </c>
      <c r="J240" s="110"/>
      <c r="K240" s="110"/>
      <c r="L240" s="110"/>
      <c r="M240" s="110"/>
      <c r="N240" s="110"/>
      <c r="O240" s="110"/>
      <c r="P240" s="111"/>
      <c r="Q240" s="111"/>
      <c r="R240" s="111"/>
      <c r="S240" s="111"/>
      <c r="T240" s="111"/>
      <c r="U240" s="111"/>
    </row>
    <row r="241" spans="1:21" ht="51.75" hidden="1">
      <c r="A241" s="8" t="s">
        <v>546</v>
      </c>
      <c r="B241" s="111"/>
      <c r="C241" s="108"/>
      <c r="D241" s="108"/>
      <c r="E241" s="108"/>
      <c r="F241" s="108"/>
      <c r="G241" s="108"/>
      <c r="H241" s="108"/>
      <c r="I241" s="111"/>
      <c r="J241" s="110"/>
      <c r="K241" s="110"/>
      <c r="L241" s="110"/>
      <c r="M241" s="110"/>
      <c r="N241" s="110"/>
      <c r="O241" s="110"/>
      <c r="P241" s="111"/>
      <c r="Q241" s="111"/>
      <c r="R241" s="111"/>
      <c r="S241" s="111"/>
      <c r="T241" s="111"/>
      <c r="U241" s="111"/>
    </row>
    <row r="242" spans="1:21" ht="52.5" hidden="1">
      <c r="A242" s="12" t="s">
        <v>562</v>
      </c>
      <c r="B242" s="107" t="s">
        <v>658</v>
      </c>
      <c r="C242" s="108"/>
      <c r="D242" s="108"/>
      <c r="E242" s="108"/>
      <c r="F242" s="108"/>
      <c r="G242" s="108"/>
      <c r="H242" s="108"/>
      <c r="I242" s="109">
        <v>5361.91</v>
      </c>
      <c r="J242" s="110"/>
      <c r="K242" s="110"/>
      <c r="L242" s="110"/>
      <c r="M242" s="110"/>
      <c r="N242" s="110"/>
      <c r="O242" s="110"/>
      <c r="P242" s="111"/>
      <c r="Q242" s="111"/>
      <c r="R242" s="111"/>
      <c r="S242" s="111"/>
      <c r="T242" s="111"/>
      <c r="U242" s="111"/>
    </row>
    <row r="243" spans="1:21" ht="78.75" hidden="1">
      <c r="A243" s="12" t="s">
        <v>563</v>
      </c>
      <c r="B243" s="107" t="s">
        <v>35</v>
      </c>
      <c r="C243" s="108"/>
      <c r="D243" s="108"/>
      <c r="E243" s="108"/>
      <c r="F243" s="108"/>
      <c r="G243" s="108"/>
      <c r="H243" s="108"/>
      <c r="I243" s="109">
        <v>2867.88</v>
      </c>
      <c r="J243" s="110"/>
      <c r="K243" s="110"/>
      <c r="L243" s="110"/>
      <c r="M243" s="110"/>
      <c r="N243" s="110"/>
      <c r="O243" s="110"/>
      <c r="P243" s="111"/>
      <c r="Q243" s="111"/>
      <c r="R243" s="111"/>
      <c r="S243" s="111"/>
      <c r="T243" s="111"/>
      <c r="U243" s="111"/>
    </row>
    <row r="244" spans="1:21" ht="52.5" hidden="1">
      <c r="A244" s="12" t="s">
        <v>564</v>
      </c>
      <c r="B244" s="107" t="s">
        <v>659</v>
      </c>
      <c r="C244" s="108"/>
      <c r="D244" s="108"/>
      <c r="E244" s="108"/>
      <c r="F244" s="108"/>
      <c r="G244" s="108"/>
      <c r="H244" s="108"/>
      <c r="I244" s="109">
        <v>369.02</v>
      </c>
      <c r="J244" s="110"/>
      <c r="K244" s="110"/>
      <c r="L244" s="110"/>
      <c r="M244" s="110"/>
      <c r="N244" s="110"/>
      <c r="O244" s="110"/>
      <c r="P244" s="111"/>
      <c r="Q244" s="111"/>
      <c r="R244" s="111"/>
      <c r="S244" s="111"/>
      <c r="T244" s="111"/>
      <c r="U244" s="111"/>
    </row>
    <row r="245" spans="1:21" ht="52.5" hidden="1">
      <c r="A245" s="12" t="s">
        <v>565</v>
      </c>
      <c r="B245" s="107" t="s">
        <v>658</v>
      </c>
      <c r="C245" s="108"/>
      <c r="D245" s="108"/>
      <c r="E245" s="108"/>
      <c r="F245" s="108"/>
      <c r="G245" s="108"/>
      <c r="H245" s="108"/>
      <c r="I245" s="109">
        <v>2859.55</v>
      </c>
      <c r="J245" s="110"/>
      <c r="K245" s="110"/>
      <c r="L245" s="110"/>
      <c r="M245" s="110"/>
      <c r="N245" s="110"/>
      <c r="O245" s="110"/>
      <c r="P245" s="111"/>
      <c r="Q245" s="111"/>
      <c r="R245" s="111"/>
      <c r="S245" s="111"/>
      <c r="T245" s="111"/>
      <c r="U245" s="111"/>
    </row>
    <row r="246" spans="1:21" ht="78.75" hidden="1">
      <c r="A246" s="12" t="s">
        <v>566</v>
      </c>
      <c r="B246" s="107" t="s">
        <v>660</v>
      </c>
      <c r="C246" s="108"/>
      <c r="D246" s="108"/>
      <c r="E246" s="108"/>
      <c r="F246" s="108"/>
      <c r="G246" s="108"/>
      <c r="H246" s="108"/>
      <c r="I246" s="109">
        <v>9918.7800000000007</v>
      </c>
      <c r="J246" s="110"/>
      <c r="K246" s="110"/>
      <c r="L246" s="110"/>
      <c r="M246" s="110"/>
      <c r="N246" s="110"/>
      <c r="O246" s="110"/>
      <c r="P246" s="111"/>
      <c r="Q246" s="111"/>
      <c r="R246" s="111"/>
      <c r="S246" s="111"/>
      <c r="T246" s="111"/>
      <c r="U246" s="111"/>
    </row>
    <row r="247" spans="1:21" ht="26.25" hidden="1">
      <c r="A247" s="12" t="s">
        <v>567</v>
      </c>
      <c r="B247" s="107" t="s">
        <v>659</v>
      </c>
      <c r="C247" s="108"/>
      <c r="D247" s="108"/>
      <c r="E247" s="108"/>
      <c r="F247" s="108"/>
      <c r="G247" s="108"/>
      <c r="H247" s="108"/>
      <c r="I247" s="109">
        <v>50.93</v>
      </c>
      <c r="J247" s="110"/>
      <c r="K247" s="110"/>
      <c r="L247" s="110"/>
      <c r="M247" s="110"/>
      <c r="N247" s="110"/>
      <c r="O247" s="110"/>
      <c r="P247" s="111"/>
      <c r="Q247" s="111"/>
      <c r="R247" s="111"/>
      <c r="S247" s="111"/>
      <c r="T247" s="111"/>
      <c r="U247" s="111"/>
    </row>
    <row r="248" spans="1:21" ht="24.75" hidden="1" customHeight="1">
      <c r="A248" s="42" t="s">
        <v>568</v>
      </c>
      <c r="B248" s="107" t="s">
        <v>660</v>
      </c>
      <c r="C248" s="108"/>
      <c r="D248" s="108"/>
      <c r="E248" s="108"/>
      <c r="F248" s="108"/>
      <c r="G248" s="108"/>
      <c r="H248" s="108"/>
      <c r="I248" s="109">
        <v>2504.7399999999998</v>
      </c>
      <c r="J248" s="110"/>
      <c r="K248" s="110"/>
      <c r="L248" s="110"/>
      <c r="M248" s="110"/>
      <c r="N248" s="110"/>
      <c r="O248" s="110"/>
      <c r="P248" s="111"/>
      <c r="Q248" s="111"/>
      <c r="R248" s="111"/>
      <c r="S248" s="111"/>
      <c r="T248" s="111"/>
      <c r="U248" s="111"/>
    </row>
    <row r="249" spans="1:21" ht="26.25" hidden="1">
      <c r="A249" s="12" t="s">
        <v>569</v>
      </c>
      <c r="B249" s="107" t="s">
        <v>660</v>
      </c>
      <c r="C249" s="108"/>
      <c r="D249" s="108"/>
      <c r="E249" s="108"/>
      <c r="F249" s="108"/>
      <c r="G249" s="108"/>
      <c r="H249" s="108"/>
      <c r="I249" s="109">
        <v>5510.1</v>
      </c>
      <c r="J249" s="110"/>
      <c r="K249" s="110"/>
      <c r="L249" s="110"/>
      <c r="M249" s="110"/>
      <c r="N249" s="110"/>
      <c r="O249" s="110"/>
      <c r="P249" s="111"/>
      <c r="Q249" s="111"/>
      <c r="R249" s="111"/>
      <c r="S249" s="111"/>
      <c r="T249" s="111"/>
      <c r="U249" s="111"/>
    </row>
    <row r="250" spans="1:21" ht="52.5" hidden="1">
      <c r="A250" s="12" t="s">
        <v>570</v>
      </c>
      <c r="B250" s="107" t="s">
        <v>38</v>
      </c>
      <c r="C250" s="108"/>
      <c r="D250" s="108"/>
      <c r="E250" s="108"/>
      <c r="F250" s="108"/>
      <c r="G250" s="108"/>
      <c r="H250" s="108"/>
      <c r="I250" s="109">
        <v>1.58</v>
      </c>
      <c r="J250" s="110"/>
      <c r="K250" s="110"/>
      <c r="L250" s="110"/>
      <c r="M250" s="110"/>
      <c r="N250" s="110"/>
      <c r="O250" s="110"/>
      <c r="P250" s="111"/>
      <c r="Q250" s="111"/>
      <c r="R250" s="111"/>
      <c r="S250" s="111"/>
      <c r="T250" s="111"/>
      <c r="U250" s="111"/>
    </row>
    <row r="251" spans="1:21" ht="52.5" hidden="1">
      <c r="A251" s="12" t="s">
        <v>571</v>
      </c>
      <c r="B251" s="107" t="s">
        <v>660</v>
      </c>
      <c r="C251" s="108"/>
      <c r="D251" s="108"/>
      <c r="E251" s="108"/>
      <c r="F251" s="108"/>
      <c r="G251" s="108"/>
      <c r="H251" s="108"/>
      <c r="I251" s="109">
        <v>3450</v>
      </c>
      <c r="J251" s="110"/>
      <c r="K251" s="110"/>
      <c r="L251" s="110"/>
      <c r="M251" s="110"/>
      <c r="N251" s="110"/>
      <c r="O251" s="110"/>
      <c r="P251" s="111"/>
      <c r="Q251" s="111"/>
      <c r="R251" s="111"/>
      <c r="S251" s="111"/>
      <c r="T251" s="111"/>
      <c r="U251" s="111"/>
    </row>
    <row r="252" spans="1:21" ht="52.5" hidden="1">
      <c r="A252" s="12" t="s">
        <v>572</v>
      </c>
      <c r="B252" s="107" t="s">
        <v>660</v>
      </c>
      <c r="C252" s="108"/>
      <c r="D252" s="108"/>
      <c r="E252" s="108"/>
      <c r="F252" s="108"/>
      <c r="G252" s="108"/>
      <c r="H252" s="108"/>
      <c r="I252" s="109">
        <v>875</v>
      </c>
      <c r="J252" s="110"/>
      <c r="K252" s="110"/>
      <c r="L252" s="110"/>
      <c r="M252" s="110"/>
      <c r="N252" s="110"/>
      <c r="O252" s="110"/>
      <c r="P252" s="111"/>
      <c r="Q252" s="111"/>
      <c r="R252" s="111"/>
      <c r="S252" s="111"/>
      <c r="T252" s="111"/>
      <c r="U252" s="111"/>
    </row>
    <row r="253" spans="1:21" ht="26.25" hidden="1">
      <c r="A253" s="8" t="s">
        <v>573</v>
      </c>
      <c r="B253" s="111"/>
      <c r="C253" s="108"/>
      <c r="D253" s="108"/>
      <c r="E253" s="108"/>
      <c r="F253" s="108"/>
      <c r="G253" s="108"/>
      <c r="H253" s="108"/>
      <c r="I253" s="111"/>
      <c r="J253" s="110"/>
      <c r="K253" s="110"/>
      <c r="L253" s="110"/>
      <c r="M253" s="110"/>
      <c r="N253" s="110"/>
      <c r="O253" s="110"/>
      <c r="P253" s="111"/>
      <c r="Q253" s="111"/>
      <c r="R253" s="111"/>
      <c r="S253" s="111"/>
      <c r="T253" s="111"/>
      <c r="U253" s="111"/>
    </row>
    <row r="254" spans="1:21" ht="52.5" hidden="1">
      <c r="A254" s="12" t="s">
        <v>574</v>
      </c>
      <c r="B254" s="107" t="s">
        <v>45</v>
      </c>
      <c r="C254" s="108"/>
      <c r="D254" s="108"/>
      <c r="E254" s="108"/>
      <c r="F254" s="108"/>
      <c r="G254" s="108"/>
      <c r="H254" s="108"/>
      <c r="I254" s="109">
        <v>11910.6</v>
      </c>
      <c r="J254" s="110"/>
      <c r="K254" s="110"/>
      <c r="L254" s="110"/>
      <c r="M254" s="110"/>
      <c r="N254" s="110"/>
      <c r="O254" s="110"/>
      <c r="P254" s="111"/>
      <c r="Q254" s="111"/>
      <c r="R254" s="111"/>
      <c r="S254" s="111"/>
      <c r="T254" s="111"/>
      <c r="U254" s="111"/>
    </row>
    <row r="255" spans="1:21" ht="26.25" hidden="1">
      <c r="A255" s="22" t="s">
        <v>575</v>
      </c>
      <c r="B255" s="107" t="s">
        <v>38</v>
      </c>
      <c r="C255" s="108"/>
      <c r="D255" s="108"/>
      <c r="E255" s="108"/>
      <c r="F255" s="108"/>
      <c r="G255" s="108"/>
      <c r="H255" s="108"/>
      <c r="I255" s="109">
        <v>45</v>
      </c>
      <c r="J255" s="110"/>
      <c r="K255" s="110"/>
      <c r="L255" s="110"/>
      <c r="M255" s="110"/>
      <c r="N255" s="110"/>
      <c r="O255" s="110"/>
      <c r="P255" s="111"/>
      <c r="Q255" s="111"/>
      <c r="R255" s="111"/>
      <c r="S255" s="111"/>
      <c r="T255" s="111"/>
      <c r="U255" s="111"/>
    </row>
    <row r="256" spans="1:21" ht="78.75" hidden="1">
      <c r="A256" s="12" t="s">
        <v>576</v>
      </c>
      <c r="B256" s="107" t="s">
        <v>38</v>
      </c>
      <c r="C256" s="108"/>
      <c r="D256" s="108"/>
      <c r="E256" s="108"/>
      <c r="F256" s="108"/>
      <c r="G256" s="108"/>
      <c r="H256" s="108"/>
      <c r="I256" s="109">
        <v>63.77</v>
      </c>
      <c r="J256" s="110"/>
      <c r="K256" s="110"/>
      <c r="L256" s="110"/>
      <c r="M256" s="110"/>
      <c r="N256" s="110"/>
      <c r="O256" s="110"/>
      <c r="P256" s="111"/>
      <c r="Q256" s="111"/>
      <c r="R256" s="111"/>
      <c r="S256" s="111"/>
      <c r="T256" s="111"/>
      <c r="U256" s="111"/>
    </row>
    <row r="257" spans="1:21" ht="78.75" hidden="1">
      <c r="A257" s="12" t="s">
        <v>577</v>
      </c>
      <c r="B257" s="107" t="s">
        <v>38</v>
      </c>
      <c r="C257" s="108"/>
      <c r="D257" s="108"/>
      <c r="E257" s="108"/>
      <c r="F257" s="108"/>
      <c r="G257" s="108"/>
      <c r="H257" s="108"/>
      <c r="I257" s="109">
        <v>63.77</v>
      </c>
      <c r="J257" s="110"/>
      <c r="K257" s="110"/>
      <c r="L257" s="110"/>
      <c r="M257" s="110"/>
      <c r="N257" s="110"/>
      <c r="O257" s="110"/>
      <c r="P257" s="111"/>
      <c r="Q257" s="111"/>
      <c r="R257" s="111"/>
      <c r="S257" s="111"/>
      <c r="T257" s="111"/>
      <c r="U257" s="111"/>
    </row>
    <row r="258" spans="1:21" ht="78.75" hidden="1">
      <c r="A258" s="12" t="s">
        <v>578</v>
      </c>
      <c r="B258" s="107" t="s">
        <v>38</v>
      </c>
      <c r="C258" s="108"/>
      <c r="D258" s="108"/>
      <c r="E258" s="108"/>
      <c r="F258" s="108"/>
      <c r="G258" s="108"/>
      <c r="H258" s="108"/>
      <c r="I258" s="109">
        <v>36.9</v>
      </c>
      <c r="J258" s="110"/>
      <c r="K258" s="110"/>
      <c r="L258" s="110"/>
      <c r="M258" s="110"/>
      <c r="N258" s="110"/>
      <c r="O258" s="110"/>
      <c r="P258" s="111"/>
      <c r="Q258" s="111"/>
      <c r="R258" s="111"/>
      <c r="S258" s="111"/>
      <c r="T258" s="111"/>
      <c r="U258" s="111"/>
    </row>
    <row r="259" spans="1:21" ht="52.5" hidden="1">
      <c r="A259" s="12" t="s">
        <v>579</v>
      </c>
      <c r="B259" s="107" t="s">
        <v>38</v>
      </c>
      <c r="C259" s="108"/>
      <c r="D259" s="108"/>
      <c r="E259" s="108"/>
      <c r="F259" s="108"/>
      <c r="G259" s="108"/>
      <c r="H259" s="108"/>
      <c r="I259" s="109">
        <v>31.1</v>
      </c>
      <c r="J259" s="110"/>
      <c r="K259" s="110"/>
      <c r="L259" s="110"/>
      <c r="M259" s="110"/>
      <c r="N259" s="110"/>
      <c r="O259" s="110"/>
      <c r="P259" s="111"/>
      <c r="Q259" s="111"/>
      <c r="R259" s="111"/>
      <c r="S259" s="111"/>
      <c r="T259" s="111"/>
      <c r="U259" s="111"/>
    </row>
    <row r="260" spans="1:21" ht="26.25" hidden="1">
      <c r="A260" s="12" t="s">
        <v>580</v>
      </c>
      <c r="B260" s="107" t="s">
        <v>38</v>
      </c>
      <c r="C260" s="108"/>
      <c r="D260" s="108"/>
      <c r="E260" s="108"/>
      <c r="F260" s="108"/>
      <c r="G260" s="108"/>
      <c r="H260" s="108"/>
      <c r="I260" s="109">
        <v>62.17</v>
      </c>
      <c r="J260" s="110"/>
      <c r="K260" s="110"/>
      <c r="L260" s="110"/>
      <c r="M260" s="110"/>
      <c r="N260" s="110"/>
      <c r="O260" s="110"/>
      <c r="P260" s="111"/>
      <c r="Q260" s="111"/>
      <c r="R260" s="111"/>
      <c r="S260" s="111"/>
      <c r="T260" s="111"/>
      <c r="U260" s="111"/>
    </row>
    <row r="261" spans="1:21" ht="26.25" hidden="1">
      <c r="A261" s="12" t="s">
        <v>581</v>
      </c>
      <c r="B261" s="107" t="s">
        <v>38</v>
      </c>
      <c r="C261" s="108"/>
      <c r="D261" s="108"/>
      <c r="E261" s="108"/>
      <c r="F261" s="108"/>
      <c r="G261" s="108"/>
      <c r="H261" s="108"/>
      <c r="I261" s="109">
        <v>62.28</v>
      </c>
      <c r="J261" s="110"/>
      <c r="K261" s="110"/>
      <c r="L261" s="110"/>
      <c r="M261" s="110"/>
      <c r="N261" s="110"/>
      <c r="O261" s="110"/>
      <c r="P261" s="111"/>
      <c r="Q261" s="111"/>
      <c r="R261" s="111"/>
      <c r="S261" s="111"/>
      <c r="T261" s="111"/>
      <c r="U261" s="111"/>
    </row>
    <row r="262" spans="1:21" ht="26.25" hidden="1">
      <c r="A262" s="12" t="s">
        <v>582</v>
      </c>
      <c r="B262" s="107" t="s">
        <v>38</v>
      </c>
      <c r="C262" s="108"/>
      <c r="D262" s="108"/>
      <c r="E262" s="108"/>
      <c r="F262" s="108"/>
      <c r="G262" s="108"/>
      <c r="H262" s="108"/>
      <c r="I262" s="109">
        <v>62.54</v>
      </c>
      <c r="J262" s="110"/>
      <c r="K262" s="110"/>
      <c r="L262" s="110"/>
      <c r="M262" s="110"/>
      <c r="N262" s="110"/>
      <c r="O262" s="110"/>
      <c r="P262" s="111"/>
      <c r="Q262" s="111"/>
      <c r="R262" s="111"/>
      <c r="S262" s="111"/>
      <c r="T262" s="111"/>
      <c r="U262" s="111"/>
    </row>
    <row r="263" spans="1:21" ht="26.25" hidden="1">
      <c r="A263" s="12" t="s">
        <v>583</v>
      </c>
      <c r="B263" s="107" t="s">
        <v>38</v>
      </c>
      <c r="C263" s="108"/>
      <c r="D263" s="108"/>
      <c r="E263" s="108"/>
      <c r="F263" s="108"/>
      <c r="G263" s="108"/>
      <c r="H263" s="108"/>
      <c r="I263" s="109">
        <v>115.78</v>
      </c>
      <c r="J263" s="110"/>
      <c r="K263" s="110"/>
      <c r="L263" s="110"/>
      <c r="M263" s="110"/>
      <c r="N263" s="110"/>
      <c r="O263" s="110"/>
      <c r="P263" s="111"/>
      <c r="Q263" s="111"/>
      <c r="R263" s="111"/>
      <c r="S263" s="111"/>
      <c r="T263" s="111"/>
      <c r="U263" s="111"/>
    </row>
    <row r="264" spans="1:21" ht="51.75" hidden="1">
      <c r="A264" s="8" t="s">
        <v>584</v>
      </c>
      <c r="B264" s="111"/>
      <c r="C264" s="108"/>
      <c r="D264" s="108"/>
      <c r="E264" s="108"/>
      <c r="F264" s="108"/>
      <c r="G264" s="108"/>
      <c r="H264" s="108"/>
      <c r="I264" s="111"/>
      <c r="J264" s="110"/>
      <c r="K264" s="110"/>
      <c r="L264" s="110"/>
      <c r="M264" s="110"/>
      <c r="N264" s="110"/>
      <c r="O264" s="110"/>
      <c r="P264" s="111"/>
      <c r="Q264" s="111"/>
      <c r="R264" s="111"/>
      <c r="S264" s="111"/>
      <c r="T264" s="111"/>
      <c r="U264" s="111"/>
    </row>
    <row r="265" spans="1:21" ht="52.5" hidden="1">
      <c r="A265" s="12" t="s">
        <v>585</v>
      </c>
      <c r="B265" s="107" t="s">
        <v>45</v>
      </c>
      <c r="C265" s="108"/>
      <c r="D265" s="108"/>
      <c r="E265" s="108"/>
      <c r="F265" s="108"/>
      <c r="G265" s="108"/>
      <c r="H265" s="108"/>
      <c r="I265" s="109">
        <v>43054.3</v>
      </c>
      <c r="J265" s="110"/>
      <c r="K265" s="110"/>
      <c r="L265" s="110"/>
      <c r="M265" s="110"/>
      <c r="N265" s="110"/>
      <c r="O265" s="110"/>
      <c r="P265" s="111"/>
      <c r="Q265" s="111"/>
      <c r="R265" s="111"/>
      <c r="S265" s="111"/>
      <c r="T265" s="111"/>
      <c r="U265" s="111"/>
    </row>
    <row r="266" spans="1:21" ht="78.75" hidden="1">
      <c r="A266" s="12" t="s">
        <v>586</v>
      </c>
      <c r="B266" s="107" t="s">
        <v>661</v>
      </c>
      <c r="C266" s="108"/>
      <c r="D266" s="108"/>
      <c r="E266" s="108"/>
      <c r="F266" s="108"/>
      <c r="G266" s="108"/>
      <c r="H266" s="108"/>
      <c r="I266" s="109">
        <v>498.02</v>
      </c>
      <c r="J266" s="110"/>
      <c r="K266" s="110"/>
      <c r="L266" s="110"/>
      <c r="M266" s="110"/>
      <c r="N266" s="110"/>
      <c r="O266" s="110"/>
      <c r="P266" s="111"/>
      <c r="Q266" s="111"/>
      <c r="R266" s="111"/>
      <c r="S266" s="111"/>
      <c r="T266" s="111"/>
      <c r="U266" s="111"/>
    </row>
    <row r="267" spans="1:21" ht="131.25" hidden="1">
      <c r="A267" s="12" t="s">
        <v>587</v>
      </c>
      <c r="B267" s="107" t="s">
        <v>46</v>
      </c>
      <c r="C267" s="108"/>
      <c r="D267" s="108"/>
      <c r="E267" s="108"/>
      <c r="F267" s="108"/>
      <c r="G267" s="108"/>
      <c r="H267" s="108"/>
      <c r="I267" s="109">
        <v>264.38</v>
      </c>
      <c r="J267" s="110"/>
      <c r="K267" s="110"/>
      <c r="L267" s="110"/>
      <c r="M267" s="110"/>
      <c r="N267" s="110"/>
      <c r="O267" s="110"/>
      <c r="P267" s="111"/>
      <c r="Q267" s="111"/>
      <c r="R267" s="111"/>
      <c r="S267" s="111"/>
      <c r="T267" s="111"/>
      <c r="U267" s="111"/>
    </row>
    <row r="268" spans="1:21" ht="131.25" hidden="1">
      <c r="A268" s="12" t="s">
        <v>588</v>
      </c>
      <c r="B268" s="107" t="s">
        <v>40</v>
      </c>
      <c r="C268" s="108"/>
      <c r="D268" s="108"/>
      <c r="E268" s="108"/>
      <c r="F268" s="108"/>
      <c r="G268" s="108"/>
      <c r="H268" s="108"/>
      <c r="I268" s="109">
        <v>1018.2</v>
      </c>
      <c r="J268" s="110"/>
      <c r="K268" s="110"/>
      <c r="L268" s="110"/>
      <c r="M268" s="110"/>
      <c r="N268" s="110"/>
      <c r="O268" s="110"/>
      <c r="P268" s="111"/>
      <c r="Q268" s="111"/>
      <c r="R268" s="111"/>
      <c r="S268" s="111"/>
      <c r="T268" s="111"/>
      <c r="U268" s="111"/>
    </row>
    <row r="269" spans="1:21" ht="78.75" hidden="1">
      <c r="A269" s="12" t="s">
        <v>589</v>
      </c>
      <c r="B269" s="107" t="s">
        <v>38</v>
      </c>
      <c r="C269" s="108"/>
      <c r="D269" s="108"/>
      <c r="E269" s="108"/>
      <c r="F269" s="108"/>
      <c r="G269" s="108"/>
      <c r="H269" s="108"/>
      <c r="I269" s="109">
        <v>74.260000000000005</v>
      </c>
      <c r="J269" s="110"/>
      <c r="K269" s="110"/>
      <c r="L269" s="110"/>
      <c r="M269" s="110"/>
      <c r="N269" s="110"/>
      <c r="O269" s="110"/>
      <c r="P269" s="111"/>
      <c r="Q269" s="111"/>
      <c r="R269" s="111"/>
      <c r="S269" s="111"/>
      <c r="T269" s="111"/>
      <c r="U269" s="111"/>
    </row>
    <row r="270" spans="1:21" ht="105" hidden="1">
      <c r="A270" s="204" t="s">
        <v>590</v>
      </c>
      <c r="B270" s="107" t="s">
        <v>38</v>
      </c>
      <c r="C270" s="108"/>
      <c r="D270" s="108"/>
      <c r="E270" s="108"/>
      <c r="F270" s="108"/>
      <c r="G270" s="108"/>
      <c r="H270" s="108"/>
      <c r="I270" s="109">
        <v>82.58</v>
      </c>
      <c r="J270" s="110"/>
      <c r="K270" s="110"/>
      <c r="L270" s="110"/>
      <c r="M270" s="110"/>
      <c r="N270" s="110"/>
      <c r="O270" s="110"/>
      <c r="P270" s="111"/>
      <c r="Q270" s="111"/>
      <c r="R270" s="111"/>
      <c r="S270" s="111"/>
      <c r="T270" s="111"/>
      <c r="U270" s="111"/>
    </row>
    <row r="271" spans="1:21" ht="26.25" hidden="1">
      <c r="A271" s="12" t="s">
        <v>591</v>
      </c>
      <c r="B271" s="107" t="s">
        <v>38</v>
      </c>
      <c r="C271" s="108"/>
      <c r="D271" s="108"/>
      <c r="E271" s="108"/>
      <c r="F271" s="108"/>
      <c r="G271" s="108"/>
      <c r="H271" s="108"/>
      <c r="I271" s="109">
        <v>252.36</v>
      </c>
      <c r="J271" s="110"/>
      <c r="K271" s="110"/>
      <c r="L271" s="110"/>
      <c r="M271" s="110"/>
      <c r="N271" s="110"/>
      <c r="O271" s="110"/>
      <c r="P271" s="111"/>
      <c r="Q271" s="111"/>
      <c r="R271" s="111"/>
      <c r="S271" s="111"/>
      <c r="T271" s="111"/>
      <c r="U271" s="111"/>
    </row>
    <row r="272" spans="1:21" ht="51.75" hidden="1">
      <c r="A272" s="8" t="s">
        <v>592</v>
      </c>
      <c r="B272" s="111"/>
      <c r="C272" s="108"/>
      <c r="D272" s="108"/>
      <c r="E272" s="108"/>
      <c r="F272" s="108"/>
      <c r="G272" s="108"/>
      <c r="H272" s="108"/>
      <c r="I272" s="111"/>
      <c r="J272" s="110"/>
      <c r="K272" s="110"/>
      <c r="L272" s="110"/>
      <c r="M272" s="110"/>
      <c r="N272" s="110"/>
      <c r="O272" s="110"/>
      <c r="P272" s="111"/>
      <c r="Q272" s="111"/>
      <c r="R272" s="111"/>
      <c r="S272" s="111"/>
      <c r="T272" s="111"/>
      <c r="U272" s="111"/>
    </row>
    <row r="273" spans="1:21" ht="52.5" hidden="1">
      <c r="A273" s="12" t="s">
        <v>593</v>
      </c>
      <c r="B273" s="107" t="s">
        <v>40</v>
      </c>
      <c r="C273" s="108"/>
      <c r="D273" s="108"/>
      <c r="E273" s="108"/>
      <c r="F273" s="108"/>
      <c r="G273" s="108"/>
      <c r="H273" s="108"/>
      <c r="I273" s="109">
        <v>1638.1</v>
      </c>
      <c r="J273" s="110"/>
      <c r="K273" s="110"/>
      <c r="L273" s="110"/>
      <c r="M273" s="110"/>
      <c r="N273" s="110"/>
      <c r="O273" s="110"/>
      <c r="P273" s="111"/>
      <c r="Q273" s="111"/>
      <c r="R273" s="111"/>
      <c r="S273" s="111"/>
      <c r="T273" s="111"/>
      <c r="U273" s="111"/>
    </row>
    <row r="274" spans="1:21" ht="52.5" hidden="1">
      <c r="A274" s="12" t="s">
        <v>594</v>
      </c>
      <c r="B274" s="107" t="s">
        <v>71</v>
      </c>
      <c r="C274" s="108"/>
      <c r="D274" s="108"/>
      <c r="E274" s="108"/>
      <c r="F274" s="108"/>
      <c r="G274" s="108"/>
      <c r="H274" s="108"/>
      <c r="I274" s="109">
        <v>50.3</v>
      </c>
      <c r="J274" s="110"/>
      <c r="K274" s="110"/>
      <c r="L274" s="110"/>
      <c r="M274" s="110"/>
      <c r="N274" s="110"/>
      <c r="O274" s="110"/>
      <c r="P274" s="111"/>
      <c r="Q274" s="111"/>
      <c r="R274" s="111"/>
      <c r="S274" s="111"/>
      <c r="T274" s="111"/>
      <c r="U274" s="111"/>
    </row>
    <row r="275" spans="1:21" ht="52.5" hidden="1">
      <c r="A275" s="12" t="s">
        <v>595</v>
      </c>
      <c r="B275" s="107" t="s">
        <v>71</v>
      </c>
      <c r="C275" s="108"/>
      <c r="D275" s="108"/>
      <c r="E275" s="108"/>
      <c r="F275" s="108"/>
      <c r="G275" s="108"/>
      <c r="H275" s="108"/>
      <c r="I275" s="109">
        <v>419.81</v>
      </c>
      <c r="J275" s="110"/>
      <c r="K275" s="110"/>
      <c r="L275" s="110"/>
      <c r="M275" s="110"/>
      <c r="N275" s="110"/>
      <c r="O275" s="110"/>
      <c r="P275" s="111"/>
      <c r="Q275" s="111"/>
      <c r="R275" s="111"/>
      <c r="S275" s="111"/>
      <c r="T275" s="111"/>
      <c r="U275" s="111"/>
    </row>
    <row r="276" spans="1:21" ht="51.75" hidden="1">
      <c r="A276" s="8" t="s">
        <v>596</v>
      </c>
      <c r="B276" s="111"/>
      <c r="C276" s="108"/>
      <c r="D276" s="108"/>
      <c r="E276" s="108"/>
      <c r="F276" s="108"/>
      <c r="G276" s="108"/>
      <c r="H276" s="108"/>
      <c r="I276" s="111"/>
      <c r="J276" s="110"/>
      <c r="K276" s="110"/>
      <c r="L276" s="110"/>
      <c r="M276" s="110"/>
      <c r="N276" s="110"/>
      <c r="O276" s="110"/>
      <c r="P276" s="111"/>
      <c r="Q276" s="111"/>
      <c r="R276" s="111"/>
      <c r="S276" s="111"/>
      <c r="T276" s="111"/>
      <c r="U276" s="111"/>
    </row>
    <row r="277" spans="1:21" ht="52.5" hidden="1">
      <c r="A277" s="204" t="s">
        <v>597</v>
      </c>
      <c r="B277" s="107" t="s">
        <v>653</v>
      </c>
      <c r="C277" s="108"/>
      <c r="D277" s="108"/>
      <c r="E277" s="108"/>
      <c r="F277" s="108"/>
      <c r="G277" s="108"/>
      <c r="H277" s="108"/>
      <c r="I277" s="109">
        <v>590.29</v>
      </c>
      <c r="J277" s="110"/>
      <c r="K277" s="110"/>
      <c r="L277" s="110"/>
      <c r="M277" s="110"/>
      <c r="N277" s="110"/>
      <c r="O277" s="110"/>
      <c r="P277" s="111"/>
      <c r="Q277" s="111"/>
      <c r="R277" s="111"/>
      <c r="S277" s="111"/>
      <c r="T277" s="111"/>
      <c r="U277" s="111"/>
    </row>
    <row r="278" spans="1:21" ht="78.75" hidden="1">
      <c r="A278" s="22" t="s">
        <v>598</v>
      </c>
      <c r="B278" s="107" t="s">
        <v>40</v>
      </c>
      <c r="C278" s="108"/>
      <c r="D278" s="108"/>
      <c r="E278" s="108"/>
      <c r="F278" s="108"/>
      <c r="G278" s="108"/>
      <c r="H278" s="108"/>
      <c r="I278" s="109">
        <v>1482.41</v>
      </c>
      <c r="J278" s="110"/>
      <c r="K278" s="110"/>
      <c r="L278" s="110"/>
      <c r="M278" s="110"/>
      <c r="N278" s="110"/>
      <c r="O278" s="110"/>
      <c r="P278" s="111"/>
      <c r="Q278" s="111"/>
      <c r="R278" s="111"/>
      <c r="S278" s="111"/>
      <c r="T278" s="111"/>
      <c r="U278" s="111"/>
    </row>
    <row r="279" spans="1:21" ht="52.5" hidden="1">
      <c r="A279" s="12" t="s">
        <v>599</v>
      </c>
      <c r="B279" s="107" t="s">
        <v>38</v>
      </c>
      <c r="C279" s="108"/>
      <c r="D279" s="108"/>
      <c r="E279" s="108"/>
      <c r="F279" s="108"/>
      <c r="G279" s="108"/>
      <c r="H279" s="108"/>
      <c r="I279" s="109">
        <v>279.3</v>
      </c>
      <c r="J279" s="110"/>
      <c r="K279" s="110"/>
      <c r="L279" s="110"/>
      <c r="M279" s="110"/>
      <c r="N279" s="110"/>
      <c r="O279" s="110"/>
      <c r="P279" s="111"/>
      <c r="Q279" s="111"/>
      <c r="R279" s="111"/>
      <c r="S279" s="111"/>
      <c r="T279" s="111"/>
      <c r="U279" s="111"/>
    </row>
    <row r="280" spans="1:21" ht="26.25" hidden="1">
      <c r="A280" s="12" t="s">
        <v>600</v>
      </c>
      <c r="B280" s="107" t="s">
        <v>38</v>
      </c>
      <c r="C280" s="108"/>
      <c r="D280" s="108"/>
      <c r="E280" s="108"/>
      <c r="F280" s="108"/>
      <c r="G280" s="108"/>
      <c r="H280" s="108"/>
      <c r="I280" s="109">
        <v>92.03</v>
      </c>
      <c r="J280" s="110"/>
      <c r="K280" s="110"/>
      <c r="L280" s="110"/>
      <c r="M280" s="110"/>
      <c r="N280" s="110"/>
      <c r="O280" s="110"/>
      <c r="P280" s="111"/>
      <c r="Q280" s="111"/>
      <c r="R280" s="111"/>
      <c r="S280" s="111"/>
      <c r="T280" s="111"/>
      <c r="U280" s="111"/>
    </row>
    <row r="281" spans="1:21" ht="51.75" hidden="1">
      <c r="A281" s="8" t="s">
        <v>601</v>
      </c>
      <c r="B281" s="111"/>
      <c r="C281" s="108"/>
      <c r="D281" s="108"/>
      <c r="E281" s="108"/>
      <c r="F281" s="108"/>
      <c r="G281" s="108"/>
      <c r="H281" s="108"/>
      <c r="I281" s="111"/>
      <c r="J281" s="110"/>
      <c r="K281" s="110"/>
      <c r="L281" s="110"/>
      <c r="M281" s="110"/>
      <c r="N281" s="110"/>
      <c r="O281" s="110"/>
      <c r="P281" s="111"/>
      <c r="Q281" s="111"/>
      <c r="R281" s="111"/>
      <c r="S281" s="111"/>
      <c r="T281" s="111"/>
      <c r="U281" s="111"/>
    </row>
    <row r="282" spans="1:21" ht="26.25" hidden="1">
      <c r="A282" s="12" t="s">
        <v>602</v>
      </c>
      <c r="B282" s="107" t="s">
        <v>653</v>
      </c>
      <c r="C282" s="108"/>
      <c r="D282" s="108"/>
      <c r="E282" s="108"/>
      <c r="F282" s="108"/>
      <c r="G282" s="108"/>
      <c r="H282" s="108"/>
      <c r="I282" s="109">
        <v>200</v>
      </c>
      <c r="J282" s="110"/>
      <c r="K282" s="110"/>
      <c r="L282" s="110"/>
      <c r="M282" s="110"/>
      <c r="N282" s="110"/>
      <c r="O282" s="110"/>
      <c r="P282" s="111"/>
      <c r="Q282" s="111"/>
      <c r="R282" s="111"/>
      <c r="S282" s="111"/>
      <c r="T282" s="111"/>
      <c r="U282" s="111"/>
    </row>
    <row r="283" spans="1:21" ht="52.5" hidden="1">
      <c r="A283" s="42" t="s">
        <v>603</v>
      </c>
      <c r="B283" s="107" t="s">
        <v>46</v>
      </c>
      <c r="C283" s="108"/>
      <c r="D283" s="108"/>
      <c r="E283" s="108"/>
      <c r="F283" s="108"/>
      <c r="G283" s="108"/>
      <c r="H283" s="108"/>
      <c r="I283" s="109">
        <v>529.53</v>
      </c>
      <c r="J283" s="110"/>
      <c r="K283" s="110"/>
      <c r="L283" s="110"/>
      <c r="M283" s="110"/>
      <c r="N283" s="110"/>
      <c r="O283" s="110"/>
      <c r="P283" s="111"/>
      <c r="Q283" s="111"/>
      <c r="R283" s="111"/>
      <c r="S283" s="111"/>
      <c r="T283" s="111"/>
      <c r="U283" s="111"/>
    </row>
    <row r="284" spans="1:21" ht="51.75" hidden="1">
      <c r="A284" s="8" t="s">
        <v>604</v>
      </c>
      <c r="B284" s="111"/>
      <c r="C284" s="108"/>
      <c r="D284" s="108"/>
      <c r="E284" s="108"/>
      <c r="F284" s="108"/>
      <c r="G284" s="108"/>
      <c r="H284" s="108"/>
      <c r="I284" s="111"/>
      <c r="J284" s="110"/>
      <c r="K284" s="110"/>
      <c r="L284" s="110"/>
      <c r="M284" s="110"/>
      <c r="N284" s="110"/>
      <c r="O284" s="110"/>
      <c r="P284" s="111"/>
      <c r="Q284" s="111"/>
      <c r="R284" s="111"/>
      <c r="S284" s="111"/>
      <c r="T284" s="111"/>
      <c r="U284" s="111"/>
    </row>
    <row r="285" spans="1:21" ht="52.5" hidden="1">
      <c r="A285" s="12" t="s">
        <v>605</v>
      </c>
      <c r="B285" s="107" t="s">
        <v>653</v>
      </c>
      <c r="C285" s="108"/>
      <c r="D285" s="108"/>
      <c r="E285" s="108"/>
      <c r="F285" s="108"/>
      <c r="G285" s="108"/>
      <c r="H285" s="108"/>
      <c r="I285" s="109">
        <v>1</v>
      </c>
      <c r="J285" s="110"/>
      <c r="K285" s="110"/>
      <c r="L285" s="110"/>
      <c r="M285" s="110"/>
      <c r="N285" s="110"/>
      <c r="O285" s="110"/>
      <c r="P285" s="111"/>
      <c r="Q285" s="111"/>
      <c r="R285" s="111"/>
      <c r="S285" s="111"/>
      <c r="T285" s="111"/>
      <c r="U285" s="111"/>
    </row>
    <row r="286" spans="1:21" ht="26.25" hidden="1">
      <c r="A286" s="8" t="s">
        <v>641</v>
      </c>
      <c r="B286" s="111"/>
      <c r="C286" s="108"/>
      <c r="D286" s="108"/>
      <c r="E286" s="108"/>
      <c r="F286" s="108"/>
      <c r="G286" s="108"/>
      <c r="H286" s="108"/>
      <c r="I286" s="111"/>
      <c r="J286" s="110"/>
      <c r="K286" s="110"/>
      <c r="L286" s="110"/>
      <c r="M286" s="110"/>
      <c r="N286" s="110"/>
      <c r="O286" s="110"/>
      <c r="P286" s="111"/>
      <c r="Q286" s="111"/>
      <c r="R286" s="111"/>
      <c r="S286" s="111"/>
      <c r="T286" s="111"/>
      <c r="U286" s="111"/>
    </row>
    <row r="287" spans="1:21" ht="26.25" hidden="1">
      <c r="A287" s="12" t="s">
        <v>642</v>
      </c>
      <c r="B287" s="107" t="s">
        <v>29</v>
      </c>
      <c r="C287" s="108"/>
      <c r="D287" s="108"/>
      <c r="E287" s="108"/>
      <c r="F287" s="108"/>
      <c r="G287" s="108"/>
      <c r="H287" s="108"/>
      <c r="I287" s="109">
        <v>1</v>
      </c>
      <c r="J287" s="110"/>
      <c r="K287" s="110"/>
      <c r="L287" s="110"/>
      <c r="M287" s="110"/>
      <c r="N287" s="110"/>
      <c r="O287" s="110"/>
      <c r="P287" s="111"/>
      <c r="Q287" s="111"/>
      <c r="R287" s="111"/>
      <c r="S287" s="111"/>
      <c r="T287" s="111"/>
      <c r="U287" s="111"/>
    </row>
    <row r="288" spans="1:21" ht="26.25" hidden="1">
      <c r="A288" s="14" t="s">
        <v>643</v>
      </c>
      <c r="B288" s="107" t="s">
        <v>653</v>
      </c>
      <c r="C288" s="108"/>
      <c r="D288" s="108"/>
      <c r="E288" s="108"/>
      <c r="F288" s="108"/>
      <c r="G288" s="108"/>
      <c r="H288" s="108"/>
      <c r="I288" s="109">
        <v>1.43</v>
      </c>
      <c r="J288" s="110"/>
      <c r="K288" s="110"/>
      <c r="L288" s="110"/>
      <c r="M288" s="110"/>
      <c r="N288" s="110"/>
      <c r="O288" s="110"/>
      <c r="P288" s="111"/>
      <c r="Q288" s="111"/>
      <c r="R288" s="111"/>
      <c r="S288" s="111"/>
      <c r="T288" s="111"/>
      <c r="U288" s="111"/>
    </row>
    <row r="289" spans="1:21" ht="26.25" hidden="1">
      <c r="A289" s="14" t="s">
        <v>644</v>
      </c>
      <c r="B289" s="107" t="s">
        <v>653</v>
      </c>
      <c r="C289" s="108"/>
      <c r="D289" s="108"/>
      <c r="E289" s="108"/>
      <c r="F289" s="108"/>
      <c r="G289" s="108"/>
      <c r="H289" s="108"/>
      <c r="I289" s="109">
        <v>0.75</v>
      </c>
      <c r="J289" s="110"/>
      <c r="K289" s="110"/>
      <c r="L289" s="110"/>
      <c r="M289" s="110"/>
      <c r="N289" s="110"/>
      <c r="O289" s="110"/>
      <c r="P289" s="111"/>
      <c r="Q289" s="111"/>
      <c r="R289" s="111"/>
      <c r="S289" s="111"/>
      <c r="T289" s="111"/>
      <c r="U289" s="111"/>
    </row>
    <row r="290" spans="1:21" ht="26.25" hidden="1">
      <c r="A290" s="14" t="s">
        <v>645</v>
      </c>
      <c r="B290" s="107" t="s">
        <v>653</v>
      </c>
      <c r="C290" s="108"/>
      <c r="D290" s="108"/>
      <c r="E290" s="108"/>
      <c r="F290" s="108"/>
      <c r="G290" s="108"/>
      <c r="H290" s="108"/>
      <c r="I290" s="109">
        <v>3.01</v>
      </c>
      <c r="J290" s="110"/>
      <c r="K290" s="110"/>
      <c r="L290" s="110"/>
      <c r="M290" s="110"/>
      <c r="N290" s="110"/>
      <c r="O290" s="110"/>
      <c r="P290" s="111"/>
      <c r="Q290" s="111"/>
      <c r="R290" s="111"/>
      <c r="S290" s="111"/>
      <c r="T290" s="111"/>
      <c r="U290" s="111"/>
    </row>
    <row r="291" spans="1:21" ht="26.25" hidden="1">
      <c r="A291" s="14" t="s">
        <v>646</v>
      </c>
      <c r="B291" s="107" t="s">
        <v>653</v>
      </c>
      <c r="C291" s="108"/>
      <c r="D291" s="108"/>
      <c r="E291" s="108"/>
      <c r="F291" s="108"/>
      <c r="G291" s="108"/>
      <c r="H291" s="108"/>
      <c r="I291" s="109">
        <v>5.6</v>
      </c>
      <c r="J291" s="110"/>
      <c r="K291" s="110"/>
      <c r="L291" s="110"/>
      <c r="M291" s="110"/>
      <c r="N291" s="110"/>
      <c r="O291" s="110"/>
      <c r="P291" s="111"/>
      <c r="Q291" s="111"/>
      <c r="R291" s="111"/>
      <c r="S291" s="111"/>
      <c r="T291" s="111"/>
      <c r="U291" s="111"/>
    </row>
    <row r="292" spans="1:21" ht="52.5" hidden="1">
      <c r="A292" s="14" t="s">
        <v>647</v>
      </c>
      <c r="B292" s="107" t="s">
        <v>653</v>
      </c>
      <c r="C292" s="108"/>
      <c r="D292" s="108"/>
      <c r="E292" s="108"/>
      <c r="F292" s="108"/>
      <c r="G292" s="108"/>
      <c r="H292" s="108"/>
      <c r="I292" s="109">
        <v>1.86</v>
      </c>
      <c r="J292" s="110"/>
      <c r="K292" s="110"/>
      <c r="L292" s="110"/>
      <c r="M292" s="110"/>
      <c r="N292" s="110"/>
      <c r="O292" s="110"/>
      <c r="P292" s="111"/>
      <c r="Q292" s="111"/>
      <c r="R292" s="111"/>
      <c r="S292" s="111"/>
      <c r="T292" s="111"/>
      <c r="U292" s="111"/>
    </row>
    <row r="293" spans="1:21" ht="26.25" hidden="1">
      <c r="A293" s="14" t="s">
        <v>648</v>
      </c>
      <c r="B293" s="107" t="s">
        <v>653</v>
      </c>
      <c r="C293" s="108"/>
      <c r="D293" s="108"/>
      <c r="E293" s="108"/>
      <c r="F293" s="108"/>
      <c r="G293" s="108"/>
      <c r="H293" s="108"/>
      <c r="I293" s="109">
        <v>2.02</v>
      </c>
      <c r="J293" s="110"/>
      <c r="K293" s="110"/>
      <c r="L293" s="110"/>
      <c r="M293" s="110"/>
      <c r="N293" s="110"/>
      <c r="O293" s="110"/>
      <c r="P293" s="111"/>
      <c r="Q293" s="111"/>
      <c r="R293" s="111"/>
      <c r="S293" s="111"/>
      <c r="T293" s="111"/>
      <c r="U293" s="111"/>
    </row>
    <row r="294" spans="1:21" ht="26.25" hidden="1">
      <c r="A294" s="14" t="s">
        <v>649</v>
      </c>
      <c r="B294" s="107" t="s">
        <v>46</v>
      </c>
      <c r="C294" s="108"/>
      <c r="D294" s="108"/>
      <c r="E294" s="108"/>
      <c r="F294" s="108"/>
      <c r="G294" s="108"/>
      <c r="H294" s="108"/>
      <c r="I294" s="109">
        <v>4.0599999999999996</v>
      </c>
      <c r="J294" s="110"/>
      <c r="K294" s="110"/>
      <c r="L294" s="110"/>
      <c r="M294" s="110"/>
      <c r="N294" s="110"/>
      <c r="O294" s="110"/>
      <c r="P294" s="111"/>
      <c r="Q294" s="111"/>
      <c r="R294" s="111"/>
      <c r="S294" s="111"/>
      <c r="T294" s="111"/>
      <c r="U294" s="111"/>
    </row>
    <row r="295" spans="1:21" ht="27.75" hidden="1">
      <c r="A295" s="36" t="s">
        <v>39</v>
      </c>
      <c r="B295" s="59" t="s">
        <v>68</v>
      </c>
      <c r="C295" s="18" t="s">
        <v>68</v>
      </c>
      <c r="D295" s="18" t="s">
        <v>68</v>
      </c>
      <c r="E295" s="18" t="s">
        <v>68</v>
      </c>
      <c r="F295" s="18"/>
      <c r="G295" s="18" t="s">
        <v>68</v>
      </c>
      <c r="H295" s="18"/>
      <c r="I295" s="68" t="s">
        <v>68</v>
      </c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</row>
    <row r="296" spans="1:21" ht="27" customHeight="1">
      <c r="A296" s="446" t="s">
        <v>662</v>
      </c>
      <c r="B296" s="447"/>
      <c r="C296" s="447"/>
      <c r="D296" s="447"/>
      <c r="E296" s="447"/>
      <c r="F296" s="447"/>
      <c r="G296" s="447"/>
      <c r="H296" s="447"/>
      <c r="I296" s="447"/>
      <c r="J296" s="447"/>
      <c r="K296" s="447"/>
      <c r="L296" s="447"/>
      <c r="M296" s="447"/>
      <c r="N296" s="447"/>
      <c r="O296" s="447"/>
      <c r="P296" s="447"/>
      <c r="Q296" s="447"/>
      <c r="R296" s="447"/>
      <c r="S296" s="447"/>
      <c r="T296" s="447"/>
      <c r="U296" s="448"/>
    </row>
    <row r="297" spans="1:21" ht="78.75" hidden="1">
      <c r="A297" s="205" t="s">
        <v>665</v>
      </c>
      <c r="B297" s="211" t="s">
        <v>61</v>
      </c>
      <c r="C297" s="6"/>
      <c r="D297" s="6"/>
      <c r="E297" s="6"/>
      <c r="F297" s="6"/>
      <c r="G297" s="6"/>
      <c r="H297" s="6"/>
      <c r="I297" s="65">
        <v>1700.21</v>
      </c>
      <c r="J297" s="7"/>
      <c r="K297" s="7"/>
      <c r="L297" s="7"/>
      <c r="M297" s="7"/>
      <c r="N297" s="7"/>
      <c r="O297" s="7"/>
      <c r="P297" s="30"/>
      <c r="Q297" s="30"/>
      <c r="R297" s="30"/>
      <c r="S297" s="30"/>
      <c r="T297" s="30"/>
      <c r="U297" s="30"/>
    </row>
    <row r="298" spans="1:21" ht="80.25" hidden="1" customHeight="1">
      <c r="A298" s="22" t="s">
        <v>666</v>
      </c>
      <c r="B298" s="13" t="s">
        <v>61</v>
      </c>
      <c r="C298" s="9"/>
      <c r="D298" s="9"/>
      <c r="E298" s="9"/>
      <c r="F298" s="9"/>
      <c r="G298" s="9"/>
      <c r="H298" s="9"/>
      <c r="I298" s="66">
        <v>209.74</v>
      </c>
      <c r="J298" s="11"/>
      <c r="K298" s="11"/>
      <c r="L298" s="11"/>
      <c r="M298" s="11"/>
      <c r="N298" s="11"/>
      <c r="O298" s="11"/>
      <c r="P298" s="31"/>
      <c r="Q298" s="31"/>
      <c r="R298" s="31"/>
      <c r="S298" s="31"/>
      <c r="T298" s="31"/>
      <c r="U298" s="31"/>
    </row>
    <row r="299" spans="1:21" ht="61.5" hidden="1" customHeight="1">
      <c r="A299" s="12" t="s">
        <v>667</v>
      </c>
      <c r="B299" s="13" t="s">
        <v>61</v>
      </c>
      <c r="C299" s="9"/>
      <c r="D299" s="9"/>
      <c r="E299" s="9"/>
      <c r="F299" s="9"/>
      <c r="G299" s="9"/>
      <c r="H299" s="9"/>
      <c r="I299" s="66">
        <v>282.60000000000002</v>
      </c>
      <c r="J299" s="11"/>
      <c r="K299" s="11"/>
      <c r="L299" s="11"/>
      <c r="M299" s="11"/>
      <c r="N299" s="11"/>
      <c r="O299" s="11"/>
      <c r="P299" s="31"/>
      <c r="Q299" s="31"/>
      <c r="R299" s="31"/>
      <c r="S299" s="31"/>
      <c r="T299" s="31"/>
      <c r="U299" s="31"/>
    </row>
    <row r="300" spans="1:21" ht="54" hidden="1" customHeight="1">
      <c r="A300" s="22" t="s">
        <v>668</v>
      </c>
      <c r="B300" s="13" t="s">
        <v>672</v>
      </c>
      <c r="C300" s="9"/>
      <c r="D300" s="9"/>
      <c r="E300" s="9"/>
      <c r="F300" s="9"/>
      <c r="G300" s="9"/>
      <c r="H300" s="9"/>
      <c r="I300" s="66">
        <v>501.51</v>
      </c>
      <c r="J300" s="11"/>
      <c r="K300" s="11"/>
      <c r="L300" s="11"/>
      <c r="M300" s="11"/>
      <c r="N300" s="11"/>
      <c r="O300" s="11"/>
      <c r="P300" s="31"/>
      <c r="Q300" s="31"/>
      <c r="R300" s="31"/>
      <c r="S300" s="31"/>
      <c r="T300" s="31"/>
      <c r="U300" s="31"/>
    </row>
    <row r="301" spans="1:21" ht="52.5" hidden="1" customHeight="1">
      <c r="A301" s="12" t="s">
        <v>669</v>
      </c>
      <c r="B301" s="13" t="s">
        <v>672</v>
      </c>
      <c r="C301" s="9"/>
      <c r="D301" s="9"/>
      <c r="E301" s="9"/>
      <c r="F301" s="9"/>
      <c r="G301" s="9"/>
      <c r="H301" s="9"/>
      <c r="I301" s="66">
        <v>444.92</v>
      </c>
      <c r="J301" s="11"/>
      <c r="K301" s="11"/>
      <c r="L301" s="11"/>
      <c r="M301" s="11"/>
      <c r="N301" s="11"/>
      <c r="O301" s="11"/>
      <c r="P301" s="31"/>
      <c r="Q301" s="31"/>
      <c r="R301" s="31"/>
      <c r="S301" s="31"/>
      <c r="T301" s="31"/>
      <c r="U301" s="31"/>
    </row>
    <row r="302" spans="1:21" ht="57.75" customHeight="1">
      <c r="A302" s="22" t="s">
        <v>670</v>
      </c>
      <c r="B302" s="13" t="s">
        <v>672</v>
      </c>
      <c r="C302" s="58">
        <v>60.4</v>
      </c>
      <c r="D302" s="58">
        <v>60.2</v>
      </c>
      <c r="E302" s="58">
        <v>60</v>
      </c>
      <c r="F302" s="58">
        <v>60</v>
      </c>
      <c r="G302" s="58">
        <v>60</v>
      </c>
      <c r="H302" s="58">
        <v>60</v>
      </c>
      <c r="I302" s="66">
        <v>945.2</v>
      </c>
      <c r="J302" s="298">
        <f t="shared" ref="J302:O302" si="3">945.2*C302</f>
        <v>57090.080000000002</v>
      </c>
      <c r="K302" s="298">
        <f t="shared" si="3"/>
        <v>56901.040000000008</v>
      </c>
      <c r="L302" s="298">
        <f t="shared" si="3"/>
        <v>56712</v>
      </c>
      <c r="M302" s="298">
        <f t="shared" si="3"/>
        <v>56712</v>
      </c>
      <c r="N302" s="298">
        <f t="shared" si="3"/>
        <v>56712</v>
      </c>
      <c r="O302" s="298">
        <f t="shared" si="3"/>
        <v>56712</v>
      </c>
      <c r="P302" s="299">
        <f>K302/J302*100</f>
        <v>99.66887417218544</v>
      </c>
      <c r="Q302" s="299">
        <f>K302/J302*100</f>
        <v>99.66887417218544</v>
      </c>
      <c r="R302" s="299">
        <f>L302/K302*100</f>
        <v>99.667774086378728</v>
      </c>
      <c r="S302" s="299">
        <f>M302/L302*100</f>
        <v>100</v>
      </c>
      <c r="T302" s="299">
        <f>N302/M302*100</f>
        <v>100</v>
      </c>
      <c r="U302" s="299">
        <f>O302/N302*100</f>
        <v>100</v>
      </c>
    </row>
    <row r="303" spans="1:21" ht="52.5" hidden="1">
      <c r="A303" s="12" t="s">
        <v>671</v>
      </c>
      <c r="B303" s="13" t="s">
        <v>672</v>
      </c>
      <c r="C303" s="9"/>
      <c r="D303" s="9"/>
      <c r="E303" s="9"/>
      <c r="F303" s="9"/>
      <c r="G303" s="9"/>
      <c r="H303" s="9"/>
      <c r="I303" s="66">
        <v>401.7</v>
      </c>
      <c r="J303" s="11"/>
      <c r="K303" s="11"/>
      <c r="L303" s="11"/>
      <c r="M303" s="11"/>
      <c r="N303" s="11"/>
      <c r="O303" s="11"/>
      <c r="P303" s="31"/>
      <c r="Q303" s="31"/>
      <c r="R303" s="31"/>
      <c r="S303" s="31"/>
      <c r="T303" s="31"/>
      <c r="U303" s="31"/>
    </row>
    <row r="304" spans="1:21" ht="26.25">
      <c r="A304" s="112" t="s">
        <v>39</v>
      </c>
      <c r="B304" s="107"/>
      <c r="C304" s="108"/>
      <c r="D304" s="108"/>
      <c r="E304" s="108"/>
      <c r="F304" s="108"/>
      <c r="G304" s="108"/>
      <c r="H304" s="108"/>
      <c r="I304" s="109"/>
      <c r="J304" s="110"/>
      <c r="K304" s="110"/>
      <c r="L304" s="110"/>
      <c r="M304" s="110"/>
      <c r="N304" s="110"/>
      <c r="O304" s="110"/>
      <c r="P304" s="111"/>
      <c r="Q304" s="111"/>
      <c r="R304" s="111"/>
      <c r="S304" s="111"/>
      <c r="T304" s="111"/>
      <c r="U304" s="111"/>
    </row>
    <row r="305" spans="1:21" ht="71.25" customHeight="1">
      <c r="A305" s="37" t="s">
        <v>677</v>
      </c>
      <c r="B305" s="18" t="s">
        <v>68</v>
      </c>
      <c r="C305" s="18" t="s">
        <v>68</v>
      </c>
      <c r="D305" s="18" t="s">
        <v>68</v>
      </c>
      <c r="E305" s="18" t="s">
        <v>68</v>
      </c>
      <c r="F305" s="18" t="s">
        <v>68</v>
      </c>
      <c r="G305" s="18" t="s">
        <v>68</v>
      </c>
      <c r="H305" s="18" t="s">
        <v>68</v>
      </c>
      <c r="I305" s="124" t="s">
        <v>68</v>
      </c>
      <c r="J305" s="19">
        <f t="shared" ref="J305:O305" si="4">J24+J302</f>
        <v>130846.85400000001</v>
      </c>
      <c r="K305" s="19">
        <f t="shared" si="4"/>
        <v>169734.8</v>
      </c>
      <c r="L305" s="19">
        <f t="shared" si="4"/>
        <v>160419.5</v>
      </c>
      <c r="M305" s="19">
        <f t="shared" si="4"/>
        <v>156271.20000000001</v>
      </c>
      <c r="N305" s="19">
        <f t="shared" si="4"/>
        <v>156271.20000000001</v>
      </c>
      <c r="O305" s="19">
        <f t="shared" si="4"/>
        <v>156271.20000000001</v>
      </c>
      <c r="P305" s="299">
        <v>90.5</v>
      </c>
      <c r="Q305" s="299">
        <f>K305/J305*100</f>
        <v>129.7201994631067</v>
      </c>
      <c r="R305" s="299">
        <f>L305/K305*100</f>
        <v>94.511850251097613</v>
      </c>
      <c r="S305" s="299">
        <f>M305/L305*100</f>
        <v>97.414092426419487</v>
      </c>
      <c r="T305" s="299">
        <f>N305/M305*100</f>
        <v>100</v>
      </c>
      <c r="U305" s="299">
        <f>O305/N305*100</f>
        <v>100</v>
      </c>
    </row>
    <row r="306" spans="1:21" ht="27" customHeight="1">
      <c r="A306" s="452" t="s">
        <v>227</v>
      </c>
      <c r="B306" s="453"/>
      <c r="C306" s="453"/>
      <c r="D306" s="453"/>
      <c r="E306" s="453"/>
      <c r="F306" s="453"/>
      <c r="G306" s="453"/>
      <c r="H306" s="453"/>
      <c r="I306" s="453"/>
      <c r="J306" s="453"/>
      <c r="K306" s="453"/>
      <c r="L306" s="453"/>
      <c r="M306" s="453"/>
      <c r="N306" s="453"/>
      <c r="O306" s="453"/>
      <c r="P306" s="453"/>
      <c r="Q306" s="453"/>
      <c r="R306" s="453"/>
      <c r="S306" s="453"/>
      <c r="T306" s="453"/>
      <c r="U306" s="453"/>
    </row>
    <row r="307" spans="1:21" ht="52.5" hidden="1" customHeight="1">
      <c r="A307" s="22" t="s">
        <v>673</v>
      </c>
      <c r="B307" s="22" t="s">
        <v>676</v>
      </c>
      <c r="C307" s="9"/>
      <c r="D307" s="9"/>
      <c r="E307" s="9"/>
      <c r="F307" s="9"/>
      <c r="G307" s="9"/>
      <c r="H307" s="9"/>
      <c r="I307" s="66">
        <v>1340.39</v>
      </c>
      <c r="J307" s="11"/>
      <c r="K307" s="11"/>
      <c r="L307" s="11"/>
      <c r="M307" s="11"/>
      <c r="N307" s="11"/>
      <c r="O307" s="11"/>
      <c r="P307" s="31"/>
      <c r="Q307" s="31"/>
      <c r="R307" s="31"/>
      <c r="S307" s="31"/>
      <c r="T307" s="31"/>
      <c r="U307" s="31"/>
    </row>
    <row r="308" spans="1:21" ht="73.5" customHeight="1">
      <c r="A308" s="22" t="s">
        <v>674</v>
      </c>
      <c r="B308" s="22" t="s">
        <v>676</v>
      </c>
      <c r="C308" s="17">
        <v>52</v>
      </c>
      <c r="D308" s="17">
        <v>50</v>
      </c>
      <c r="E308" s="17">
        <v>50</v>
      </c>
      <c r="F308" s="17">
        <v>50</v>
      </c>
      <c r="G308" s="9">
        <v>50</v>
      </c>
      <c r="H308" s="9">
        <v>50</v>
      </c>
      <c r="I308" s="9">
        <v>925.47</v>
      </c>
      <c r="J308" s="298">
        <f t="shared" ref="J308:O308" si="5">925.47*C308</f>
        <v>48124.44</v>
      </c>
      <c r="K308" s="298">
        <f t="shared" si="5"/>
        <v>46273.5</v>
      </c>
      <c r="L308" s="298">
        <f t="shared" si="5"/>
        <v>46273.5</v>
      </c>
      <c r="M308" s="298">
        <f t="shared" si="5"/>
        <v>46273.5</v>
      </c>
      <c r="N308" s="298">
        <f t="shared" si="5"/>
        <v>46273.5</v>
      </c>
      <c r="O308" s="298">
        <f t="shared" si="5"/>
        <v>46273.5</v>
      </c>
      <c r="P308" s="299">
        <v>100</v>
      </c>
      <c r="Q308" s="299">
        <f>K308/J308*100</f>
        <v>96.153846153846146</v>
      </c>
      <c r="R308" s="299">
        <f>L308/K308*100</f>
        <v>100</v>
      </c>
      <c r="S308" s="299">
        <f>M308/L308*100</f>
        <v>100</v>
      </c>
      <c r="T308" s="299">
        <f>N308/M308*100</f>
        <v>100</v>
      </c>
      <c r="U308" s="299">
        <f>O308/N308*100</f>
        <v>100</v>
      </c>
    </row>
    <row r="309" spans="1:21" ht="57.75" hidden="1" customHeight="1">
      <c r="A309" s="22" t="s">
        <v>675</v>
      </c>
      <c r="B309" s="22" t="s">
        <v>676</v>
      </c>
      <c r="C309" s="9"/>
      <c r="D309" s="9"/>
      <c r="E309" s="9"/>
      <c r="F309" s="9"/>
      <c r="G309" s="9"/>
      <c r="H309" s="9"/>
      <c r="I309" s="9">
        <v>252.33</v>
      </c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</row>
    <row r="310" spans="1:21" ht="27.75">
      <c r="A310" s="36" t="s">
        <v>39</v>
      </c>
      <c r="B310" s="59" t="s">
        <v>68</v>
      </c>
      <c r="C310" s="18" t="s">
        <v>68</v>
      </c>
      <c r="D310" s="18" t="s">
        <v>68</v>
      </c>
      <c r="E310" s="18" t="s">
        <v>68</v>
      </c>
      <c r="F310" s="18" t="s">
        <v>68</v>
      </c>
      <c r="G310" s="18" t="s">
        <v>68</v>
      </c>
      <c r="H310" s="18" t="s">
        <v>68</v>
      </c>
      <c r="I310" s="68" t="s">
        <v>68</v>
      </c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</row>
    <row r="311" spans="1:21" ht="27" hidden="1">
      <c r="A311" s="454" t="s">
        <v>678</v>
      </c>
      <c r="B311" s="455"/>
      <c r="C311" s="455"/>
      <c r="D311" s="455"/>
      <c r="E311" s="455"/>
      <c r="F311" s="455"/>
      <c r="G311" s="455"/>
      <c r="H311" s="455"/>
      <c r="I311" s="455"/>
      <c r="J311" s="455"/>
      <c r="K311" s="455"/>
      <c r="L311" s="455"/>
      <c r="M311" s="455"/>
      <c r="N311" s="455"/>
      <c r="O311" s="455"/>
      <c r="P311" s="455"/>
      <c r="Q311" s="455"/>
      <c r="R311" s="455"/>
      <c r="S311" s="455"/>
      <c r="T311" s="455"/>
      <c r="U311" s="455"/>
    </row>
    <row r="312" spans="1:21" ht="26.25" hidden="1">
      <c r="A312" s="20" t="s">
        <v>47</v>
      </c>
      <c r="B312" s="54" t="s">
        <v>38</v>
      </c>
      <c r="C312" s="6"/>
      <c r="D312" s="6"/>
      <c r="E312" s="6"/>
      <c r="F312" s="6"/>
      <c r="G312" s="6"/>
      <c r="H312" s="6"/>
      <c r="I312" s="65" t="s">
        <v>65</v>
      </c>
      <c r="J312" s="21"/>
      <c r="K312" s="21"/>
      <c r="L312" s="21"/>
      <c r="M312" s="21"/>
      <c r="N312" s="21"/>
      <c r="O312" s="21"/>
      <c r="P312" s="33"/>
      <c r="Q312" s="33"/>
      <c r="R312" s="33"/>
      <c r="S312" s="33"/>
      <c r="T312" s="33"/>
      <c r="U312" s="33"/>
    </row>
    <row r="313" spans="1:21" ht="26.25" hidden="1">
      <c r="A313" s="43" t="s">
        <v>48</v>
      </c>
      <c r="B313" s="55" t="s">
        <v>38</v>
      </c>
      <c r="C313" s="9"/>
      <c r="D313" s="9"/>
      <c r="E313" s="9"/>
      <c r="F313" s="9"/>
      <c r="G313" s="9"/>
      <c r="H313" s="9"/>
      <c r="I313" s="66" t="s">
        <v>66</v>
      </c>
      <c r="J313" s="23"/>
      <c r="K313" s="23"/>
      <c r="L313" s="23"/>
      <c r="M313" s="23"/>
      <c r="N313" s="23"/>
      <c r="O313" s="23"/>
      <c r="P313" s="34"/>
      <c r="Q313" s="34"/>
      <c r="R313" s="34"/>
      <c r="S313" s="34"/>
      <c r="T313" s="34"/>
      <c r="U313" s="34"/>
    </row>
    <row r="314" spans="1:21" ht="26.25" hidden="1">
      <c r="A314" s="22" t="s">
        <v>49</v>
      </c>
      <c r="B314" s="55" t="s">
        <v>38</v>
      </c>
      <c r="C314" s="9"/>
      <c r="D314" s="9"/>
      <c r="E314" s="9"/>
      <c r="F314" s="9"/>
      <c r="G314" s="9"/>
      <c r="H314" s="9"/>
      <c r="I314" s="66" t="s">
        <v>67</v>
      </c>
      <c r="J314" s="23"/>
      <c r="K314" s="23"/>
      <c r="L314" s="23"/>
      <c r="M314" s="23"/>
      <c r="N314" s="23"/>
      <c r="O314" s="23"/>
      <c r="P314" s="34"/>
      <c r="Q314" s="34"/>
      <c r="R314" s="34"/>
      <c r="S314" s="34"/>
      <c r="T314" s="34"/>
      <c r="U314" s="34"/>
    </row>
    <row r="315" spans="1:21" ht="26.25" hidden="1">
      <c r="A315" s="22" t="s">
        <v>50</v>
      </c>
      <c r="B315" s="55" t="s">
        <v>38</v>
      </c>
      <c r="C315" s="9"/>
      <c r="D315" s="9"/>
      <c r="E315" s="9"/>
      <c r="F315" s="9"/>
      <c r="G315" s="9"/>
      <c r="H315" s="9"/>
      <c r="I315" s="66" t="s">
        <v>62</v>
      </c>
      <c r="J315" s="23"/>
      <c r="K315" s="23"/>
      <c r="L315" s="23"/>
      <c r="M315" s="23"/>
      <c r="N315" s="23"/>
      <c r="O315" s="23"/>
      <c r="P315" s="34"/>
      <c r="Q315" s="34"/>
      <c r="R315" s="34"/>
      <c r="S315" s="34"/>
      <c r="T315" s="34"/>
      <c r="U315" s="34"/>
    </row>
    <row r="316" spans="1:21" ht="26.25" hidden="1">
      <c r="A316" s="22" t="s">
        <v>51</v>
      </c>
      <c r="B316" s="55" t="s">
        <v>38</v>
      </c>
      <c r="C316" s="9"/>
      <c r="D316" s="9"/>
      <c r="E316" s="9"/>
      <c r="F316" s="9"/>
      <c r="G316" s="9"/>
      <c r="H316" s="9"/>
      <c r="I316" s="66" t="s">
        <v>64</v>
      </c>
      <c r="J316" s="23"/>
      <c r="K316" s="23"/>
      <c r="L316" s="23"/>
      <c r="M316" s="23"/>
      <c r="N316" s="23"/>
      <c r="O316" s="23"/>
      <c r="P316" s="34"/>
      <c r="Q316" s="34"/>
      <c r="R316" s="34"/>
      <c r="S316" s="34"/>
      <c r="T316" s="34"/>
      <c r="U316" s="34"/>
    </row>
    <row r="317" spans="1:21" ht="26.25" hidden="1">
      <c r="A317" s="22" t="s">
        <v>52</v>
      </c>
      <c r="B317" s="55" t="s">
        <v>42</v>
      </c>
      <c r="C317" s="9"/>
      <c r="D317" s="9"/>
      <c r="E317" s="9"/>
      <c r="F317" s="9"/>
      <c r="G317" s="9"/>
      <c r="H317" s="9"/>
      <c r="I317" s="66" t="s">
        <v>63</v>
      </c>
      <c r="J317" s="23"/>
      <c r="K317" s="23"/>
      <c r="L317" s="23"/>
      <c r="M317" s="23"/>
      <c r="N317" s="23"/>
      <c r="O317" s="23"/>
      <c r="P317" s="34"/>
      <c r="Q317" s="34"/>
      <c r="R317" s="34"/>
      <c r="S317" s="34"/>
      <c r="T317" s="34"/>
      <c r="U317" s="34"/>
    </row>
    <row r="318" spans="1:21" ht="27.75" hidden="1">
      <c r="A318" s="36" t="s">
        <v>39</v>
      </c>
      <c r="B318" s="59" t="s">
        <v>68</v>
      </c>
      <c r="C318" s="18"/>
      <c r="D318" s="18"/>
      <c r="E318" s="18"/>
      <c r="F318" s="18"/>
      <c r="G318" s="18" t="s">
        <v>68</v>
      </c>
      <c r="H318" s="18"/>
      <c r="I318" s="68" t="s">
        <v>68</v>
      </c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</row>
    <row r="319" spans="1:21" ht="27.75">
      <c r="A319" s="38"/>
      <c r="B319" s="60"/>
      <c r="C319" s="27"/>
      <c r="D319" s="27"/>
      <c r="E319" s="27"/>
      <c r="F319" s="27"/>
      <c r="G319" s="27"/>
      <c r="H319" s="27"/>
      <c r="I319" s="69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</row>
    <row r="320" spans="1:21" ht="26.25">
      <c r="A320" s="450" t="s">
        <v>70</v>
      </c>
      <c r="B320" s="451"/>
      <c r="C320" s="451"/>
      <c r="D320" s="451"/>
      <c r="E320" s="451"/>
      <c r="F320" s="451"/>
      <c r="G320" s="451"/>
      <c r="H320" s="451"/>
      <c r="I320" s="451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</row>
    <row r="321" spans="1:21" ht="26.25">
      <c r="A321" s="39" t="s">
        <v>683</v>
      </c>
      <c r="B321" s="61"/>
      <c r="C321" s="40"/>
      <c r="D321" s="40"/>
      <c r="E321" s="40"/>
      <c r="F321" s="40"/>
      <c r="G321" s="40"/>
      <c r="H321" s="40"/>
      <c r="I321" s="70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</row>
    <row r="322" spans="1:21" ht="57.75" customHeight="1">
      <c r="A322" s="449" t="s">
        <v>74</v>
      </c>
      <c r="B322" s="449"/>
      <c r="C322" s="449"/>
      <c r="D322" s="449"/>
      <c r="E322" s="449"/>
      <c r="F322" s="449"/>
      <c r="G322" s="449"/>
      <c r="H322" s="449"/>
      <c r="I322" s="449"/>
      <c r="J322" s="449"/>
      <c r="K322" s="449"/>
      <c r="L322" s="449"/>
      <c r="M322" s="449"/>
      <c r="N322" s="449"/>
      <c r="O322" s="449"/>
      <c r="P322" s="449"/>
      <c r="Q322" s="449"/>
      <c r="R322" s="449"/>
      <c r="S322" s="449"/>
      <c r="T322" s="232"/>
    </row>
    <row r="323" spans="1:21" ht="20.25">
      <c r="A323" s="29"/>
      <c r="B323" s="62"/>
      <c r="C323" s="24"/>
      <c r="D323" s="24"/>
      <c r="E323" s="24"/>
      <c r="F323" s="24"/>
      <c r="G323" s="24"/>
      <c r="H323" s="24"/>
      <c r="I323" s="71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</row>
    <row r="324" spans="1:21" ht="20.25">
      <c r="A324" s="24"/>
      <c r="B324" s="62"/>
      <c r="C324" s="24"/>
      <c r="D324" s="24"/>
      <c r="E324" s="24"/>
      <c r="F324" s="24"/>
      <c r="G324" s="24"/>
      <c r="H324" s="24"/>
      <c r="I324" s="71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</row>
    <row r="325" spans="1:21" ht="20.25">
      <c r="A325" s="24"/>
      <c r="B325" s="62"/>
      <c r="C325" s="24"/>
      <c r="D325" s="24"/>
      <c r="E325" s="24"/>
      <c r="F325" s="24"/>
      <c r="G325" s="24"/>
      <c r="H325" s="24"/>
      <c r="I325" s="71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</row>
    <row r="326" spans="1:21" ht="20.25">
      <c r="A326" s="24"/>
      <c r="B326" s="62"/>
      <c r="C326" s="24"/>
      <c r="D326" s="24"/>
      <c r="E326" s="24"/>
      <c r="F326" s="24"/>
      <c r="G326" s="24"/>
      <c r="H326" s="24"/>
      <c r="I326" s="71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</row>
    <row r="327" spans="1:21" ht="20.25">
      <c r="A327" s="24"/>
      <c r="B327" s="62"/>
      <c r="C327" s="24"/>
      <c r="D327" s="24"/>
      <c r="E327" s="24"/>
      <c r="F327" s="24"/>
      <c r="G327" s="24"/>
      <c r="H327" s="24"/>
      <c r="I327" s="71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</row>
    <row r="328" spans="1:21" ht="20.25">
      <c r="A328" s="24"/>
      <c r="B328" s="62"/>
      <c r="C328" s="24"/>
      <c r="D328" s="24"/>
      <c r="E328" s="24"/>
      <c r="F328" s="24"/>
      <c r="G328" s="24"/>
      <c r="H328" s="24"/>
      <c r="I328" s="71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</row>
    <row r="329" spans="1:21" ht="20.25">
      <c r="A329" s="24"/>
      <c r="B329" s="62"/>
      <c r="C329" s="24"/>
      <c r="D329" s="24"/>
      <c r="E329" s="24"/>
      <c r="F329" s="24"/>
      <c r="G329" s="24"/>
      <c r="H329" s="24"/>
      <c r="I329" s="71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</row>
    <row r="330" spans="1:21" ht="20.25">
      <c r="A330" s="24"/>
      <c r="B330" s="62"/>
      <c r="C330" s="24"/>
      <c r="D330" s="24"/>
      <c r="E330" s="24"/>
      <c r="F330" s="24"/>
      <c r="G330" s="24"/>
      <c r="H330" s="24"/>
      <c r="I330" s="71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</row>
    <row r="331" spans="1:21">
      <c r="A331" s="26"/>
      <c r="B331" s="63"/>
      <c r="C331" s="26"/>
      <c r="D331" s="26"/>
      <c r="E331" s="26"/>
      <c r="F331" s="26"/>
      <c r="G331" s="26"/>
      <c r="H331" s="26"/>
      <c r="I331" s="72"/>
    </row>
    <row r="332" spans="1:21">
      <c r="A332" s="26"/>
      <c r="B332" s="63"/>
      <c r="C332" s="26"/>
      <c r="D332" s="26"/>
      <c r="E332" s="26"/>
      <c r="F332" s="26"/>
      <c r="G332" s="26"/>
      <c r="H332" s="26"/>
      <c r="I332" s="72"/>
    </row>
    <row r="333" spans="1:21">
      <c r="A333" s="26"/>
      <c r="B333" s="63"/>
      <c r="C333" s="26"/>
      <c r="D333" s="26"/>
      <c r="E333" s="26"/>
      <c r="F333" s="26"/>
      <c r="G333" s="26"/>
      <c r="H333" s="26"/>
      <c r="I333" s="72"/>
    </row>
    <row r="334" spans="1:21">
      <c r="A334" s="26"/>
      <c r="B334" s="63"/>
      <c r="C334" s="26"/>
      <c r="D334" s="26"/>
      <c r="E334" s="26"/>
      <c r="F334" s="26"/>
      <c r="G334" s="26"/>
      <c r="H334" s="26"/>
      <c r="I334" s="72"/>
    </row>
    <row r="335" spans="1:21">
      <c r="A335" s="26"/>
      <c r="B335" s="63"/>
      <c r="C335" s="26"/>
      <c r="D335" s="26"/>
      <c r="E335" s="26"/>
      <c r="F335" s="26"/>
      <c r="G335" s="26"/>
      <c r="H335" s="26"/>
      <c r="I335" s="72"/>
    </row>
    <row r="336" spans="1:21">
      <c r="A336" s="26"/>
      <c r="B336" s="63"/>
      <c r="C336" s="26"/>
      <c r="D336" s="26"/>
      <c r="E336" s="26"/>
      <c r="F336" s="26"/>
      <c r="G336" s="26"/>
      <c r="H336" s="26"/>
      <c r="I336" s="72"/>
    </row>
    <row r="337" spans="1:9">
      <c r="A337" s="26"/>
      <c r="B337" s="63"/>
      <c r="C337" s="26"/>
      <c r="D337" s="26"/>
      <c r="E337" s="26"/>
      <c r="F337" s="26"/>
      <c r="G337" s="26"/>
      <c r="H337" s="26"/>
      <c r="I337" s="72"/>
    </row>
  </sheetData>
  <mergeCells count="16">
    <mergeCell ref="A8:U8"/>
    <mergeCell ref="A296:U296"/>
    <mergeCell ref="A322:S322"/>
    <mergeCell ref="A320:I320"/>
    <mergeCell ref="A306:U306"/>
    <mergeCell ref="A311:U311"/>
    <mergeCell ref="A39:U39"/>
    <mergeCell ref="A9:U9"/>
    <mergeCell ref="N1:U1"/>
    <mergeCell ref="B5:H5"/>
    <mergeCell ref="J5:O5"/>
    <mergeCell ref="A2:S2"/>
    <mergeCell ref="A3:S3"/>
    <mergeCell ref="A5:A6"/>
    <mergeCell ref="I5:I6"/>
    <mergeCell ref="P5:U5"/>
  </mergeCells>
  <phoneticPr fontId="15" type="noConversion"/>
  <printOptions horizontalCentered="1"/>
  <pageMargins left="0.39370078740157483" right="0.39370078740157483" top="0.39370078740157483" bottom="0.39370078740157483" header="0" footer="0"/>
  <pageSetup paperSize="9" scale="3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267"/>
  <sheetViews>
    <sheetView view="pageBreakPreview" zoomScale="75" workbookViewId="0">
      <selection activeCell="D8" sqref="D8:D10"/>
    </sheetView>
  </sheetViews>
  <sheetFormatPr defaultRowHeight="12.75"/>
  <cols>
    <col min="1" max="1" width="42.7109375" style="154" customWidth="1"/>
    <col min="2" max="2" width="9.28515625" style="154" customWidth="1"/>
    <col min="3" max="5" width="14.7109375" style="127" customWidth="1"/>
    <col min="6" max="6" width="15.7109375" style="127" customWidth="1"/>
    <col min="7" max="7" width="12.28515625" style="127" customWidth="1"/>
    <col min="8" max="8" width="13.42578125" style="127" customWidth="1"/>
    <col min="9" max="9" width="13.5703125" style="127" customWidth="1"/>
    <col min="10" max="10" width="14.7109375" style="127" customWidth="1"/>
    <col min="11" max="16384" width="9.140625" style="127"/>
  </cols>
  <sheetData>
    <row r="1" spans="1:10" ht="15.75">
      <c r="A1" s="125"/>
      <c r="B1" s="125"/>
      <c r="C1" s="126"/>
      <c r="D1" s="126"/>
      <c r="E1" s="126"/>
      <c r="F1" s="504" t="s">
        <v>111</v>
      </c>
      <c r="G1" s="504"/>
      <c r="H1" s="504"/>
      <c r="I1" s="504"/>
      <c r="J1" s="228"/>
    </row>
    <row r="2" spans="1:10" ht="24.75" customHeight="1">
      <c r="A2" s="468" t="s">
        <v>112</v>
      </c>
      <c r="B2" s="468"/>
      <c r="C2" s="468"/>
      <c r="D2" s="468"/>
      <c r="E2" s="468"/>
      <c r="F2" s="468"/>
      <c r="G2" s="468"/>
      <c r="H2" s="468"/>
      <c r="I2" s="468"/>
      <c r="J2" s="468"/>
    </row>
    <row r="3" spans="1:10" ht="14.25" customHeight="1">
      <c r="A3" s="507" t="s">
        <v>113</v>
      </c>
      <c r="B3" s="507"/>
      <c r="C3" s="507"/>
      <c r="D3" s="507"/>
      <c r="E3" s="507"/>
      <c r="F3" s="507"/>
      <c r="G3" s="507"/>
      <c r="H3" s="507"/>
      <c r="I3" s="507"/>
      <c r="J3" s="507"/>
    </row>
    <row r="4" spans="1:10" ht="14.25" customHeight="1">
      <c r="A4" s="128"/>
      <c r="B4" s="128"/>
      <c r="C4" s="128"/>
      <c r="D4" s="128"/>
      <c r="E4" s="128"/>
      <c r="F4" s="128"/>
      <c r="G4" s="128"/>
      <c r="H4" s="128"/>
    </row>
    <row r="5" spans="1:10" ht="7.5" customHeight="1">
      <c r="A5" s="513" t="s">
        <v>114</v>
      </c>
      <c r="B5" s="513"/>
      <c r="C5" s="513"/>
      <c r="D5" s="513"/>
      <c r="E5" s="513"/>
      <c r="F5" s="513"/>
      <c r="G5" s="513"/>
      <c r="H5" s="513"/>
      <c r="I5" s="513"/>
      <c r="J5" s="513"/>
    </row>
    <row r="6" spans="1:10" ht="15.75">
      <c r="A6" s="507" t="s">
        <v>115</v>
      </c>
      <c r="B6" s="507"/>
      <c r="C6" s="507"/>
      <c r="D6" s="507"/>
      <c r="E6" s="507"/>
      <c r="F6" s="507"/>
      <c r="G6" s="507"/>
      <c r="H6" s="507"/>
      <c r="I6" s="507"/>
      <c r="J6" s="507"/>
    </row>
    <row r="7" spans="1:10" ht="13.5" thickBot="1">
      <c r="A7" s="514"/>
      <c r="B7" s="514"/>
      <c r="C7" s="514"/>
      <c r="D7" s="514"/>
      <c r="E7" s="514"/>
      <c r="F7" s="514"/>
      <c r="G7" s="514"/>
      <c r="H7" s="514"/>
    </row>
    <row r="8" spans="1:10" ht="18.75" customHeight="1">
      <c r="A8" s="494" t="s">
        <v>116</v>
      </c>
      <c r="B8" s="500" t="s">
        <v>117</v>
      </c>
      <c r="C8" s="497" t="s">
        <v>692</v>
      </c>
      <c r="D8" s="497" t="s">
        <v>698</v>
      </c>
      <c r="E8" s="497" t="s">
        <v>699</v>
      </c>
      <c r="F8" s="481" t="s">
        <v>118</v>
      </c>
      <c r="G8" s="482"/>
      <c r="H8" s="482"/>
      <c r="I8" s="483"/>
    </row>
    <row r="9" spans="1:10" ht="18.75" customHeight="1">
      <c r="A9" s="495"/>
      <c r="B9" s="498"/>
      <c r="C9" s="498"/>
      <c r="D9" s="498"/>
      <c r="E9" s="498"/>
      <c r="F9" s="511" t="s">
        <v>687</v>
      </c>
      <c r="G9" s="512"/>
      <c r="H9" s="430" t="s">
        <v>690</v>
      </c>
      <c r="I9" s="485" t="s">
        <v>695</v>
      </c>
    </row>
    <row r="10" spans="1:10" ht="16.5" customHeight="1" thickBot="1">
      <c r="A10" s="496"/>
      <c r="B10" s="501"/>
      <c r="C10" s="499"/>
      <c r="D10" s="499"/>
      <c r="E10" s="499"/>
      <c r="F10" s="221" t="s">
        <v>75</v>
      </c>
      <c r="G10" s="222" t="s">
        <v>2</v>
      </c>
      <c r="H10" s="484"/>
      <c r="I10" s="486"/>
    </row>
    <row r="11" spans="1:10" ht="31.5" customHeight="1">
      <c r="A11" s="130" t="s">
        <v>145</v>
      </c>
      <c r="B11" s="131" t="s">
        <v>11</v>
      </c>
      <c r="C11" s="132"/>
      <c r="D11" s="132"/>
      <c r="E11" s="132"/>
      <c r="F11" s="132"/>
      <c r="G11" s="133"/>
      <c r="H11" s="134"/>
      <c r="I11" s="133"/>
    </row>
    <row r="12" spans="1:10" ht="33" customHeight="1">
      <c r="A12" s="135" t="s">
        <v>146</v>
      </c>
      <c r="B12" s="136" t="s">
        <v>11</v>
      </c>
      <c r="C12" s="137"/>
      <c r="D12" s="137"/>
      <c r="E12" s="137"/>
      <c r="F12" s="137"/>
      <c r="G12" s="138"/>
      <c r="H12" s="137"/>
      <c r="I12" s="138"/>
    </row>
    <row r="13" spans="1:10" ht="36.75" customHeight="1">
      <c r="A13" s="135" t="s">
        <v>119</v>
      </c>
      <c r="B13" s="136" t="s">
        <v>120</v>
      </c>
      <c r="C13" s="139"/>
      <c r="D13" s="139"/>
      <c r="E13" s="139"/>
      <c r="F13" s="139"/>
      <c r="G13" s="140"/>
      <c r="H13" s="139"/>
      <c r="I13" s="140"/>
    </row>
    <row r="14" spans="1:10" ht="36" customHeight="1">
      <c r="A14" s="135" t="s">
        <v>121</v>
      </c>
      <c r="B14" s="136" t="s">
        <v>120</v>
      </c>
      <c r="C14" s="139"/>
      <c r="D14" s="139"/>
      <c r="E14" s="139"/>
      <c r="F14" s="139"/>
      <c r="G14" s="140"/>
      <c r="H14" s="139"/>
      <c r="I14" s="140"/>
    </row>
    <row r="15" spans="1:10" ht="41.25" customHeight="1">
      <c r="A15" s="135" t="s">
        <v>122</v>
      </c>
      <c r="B15" s="136" t="s">
        <v>120</v>
      </c>
      <c r="C15" s="137"/>
      <c r="D15" s="137"/>
      <c r="E15" s="137"/>
      <c r="F15" s="137"/>
      <c r="G15" s="138"/>
      <c r="H15" s="137"/>
      <c r="I15" s="138"/>
    </row>
    <row r="16" spans="1:10" ht="35.25" customHeight="1">
      <c r="A16" s="141" t="s">
        <v>123</v>
      </c>
      <c r="B16" s="136" t="s">
        <v>11</v>
      </c>
      <c r="C16" s="137"/>
      <c r="D16" s="137"/>
      <c r="E16" s="137"/>
      <c r="F16" s="137"/>
      <c r="G16" s="138"/>
      <c r="H16" s="137"/>
      <c r="I16" s="138"/>
    </row>
    <row r="17" spans="1:9" ht="36.75" customHeight="1">
      <c r="A17" s="135" t="s">
        <v>124</v>
      </c>
      <c r="B17" s="136" t="s">
        <v>120</v>
      </c>
      <c r="C17" s="137"/>
      <c r="D17" s="137"/>
      <c r="E17" s="137"/>
      <c r="F17" s="137"/>
      <c r="G17" s="138"/>
      <c r="H17" s="137"/>
      <c r="I17" s="138"/>
    </row>
    <row r="18" spans="1:9" ht="43.5" customHeight="1">
      <c r="A18" s="135" t="s">
        <v>125</v>
      </c>
      <c r="B18" s="136" t="s">
        <v>120</v>
      </c>
      <c r="C18" s="137"/>
      <c r="D18" s="137"/>
      <c r="E18" s="137"/>
      <c r="F18" s="137"/>
      <c r="G18" s="138"/>
      <c r="H18" s="137"/>
      <c r="I18" s="138"/>
    </row>
    <row r="19" spans="1:9" ht="34.5" customHeight="1">
      <c r="A19" s="135" t="s">
        <v>126</v>
      </c>
      <c r="B19" s="136" t="s">
        <v>12</v>
      </c>
      <c r="C19" s="137"/>
      <c r="D19" s="137"/>
      <c r="E19" s="137"/>
      <c r="F19" s="137"/>
      <c r="G19" s="138"/>
      <c r="H19" s="137"/>
      <c r="I19" s="138"/>
    </row>
    <row r="20" spans="1:9" ht="30.75" customHeight="1">
      <c r="A20" s="135" t="s">
        <v>127</v>
      </c>
      <c r="B20" s="136"/>
      <c r="C20" s="137"/>
      <c r="D20" s="137"/>
      <c r="E20" s="137"/>
      <c r="F20" s="137"/>
      <c r="G20" s="138"/>
      <c r="H20" s="137"/>
      <c r="I20" s="138"/>
    </row>
    <row r="21" spans="1:9" ht="15.75">
      <c r="A21" s="141" t="s">
        <v>128</v>
      </c>
      <c r="B21" s="136" t="s">
        <v>11</v>
      </c>
      <c r="C21" s="137"/>
      <c r="D21" s="137"/>
      <c r="E21" s="137"/>
      <c r="F21" s="137"/>
      <c r="G21" s="138"/>
      <c r="H21" s="137"/>
      <c r="I21" s="138"/>
    </row>
    <row r="22" spans="1:9" ht="15.75">
      <c r="A22" s="141" t="s">
        <v>129</v>
      </c>
      <c r="B22" s="136" t="s">
        <v>11</v>
      </c>
      <c r="C22" s="137"/>
      <c r="D22" s="137"/>
      <c r="E22" s="137"/>
      <c r="F22" s="137"/>
      <c r="G22" s="138"/>
      <c r="H22" s="137"/>
      <c r="I22" s="138"/>
    </row>
    <row r="23" spans="1:9" ht="15.75">
      <c r="A23" s="141" t="s">
        <v>130</v>
      </c>
      <c r="B23" s="136" t="s">
        <v>11</v>
      </c>
      <c r="C23" s="137"/>
      <c r="D23" s="137"/>
      <c r="E23" s="137"/>
      <c r="F23" s="137"/>
      <c r="G23" s="138"/>
      <c r="H23" s="137"/>
      <c r="I23" s="138"/>
    </row>
    <row r="24" spans="1:9" ht="15.75">
      <c r="A24" s="141" t="s">
        <v>131</v>
      </c>
      <c r="B24" s="136" t="s">
        <v>11</v>
      </c>
      <c r="C24" s="137"/>
      <c r="D24" s="137"/>
      <c r="E24" s="137"/>
      <c r="F24" s="137"/>
      <c r="G24" s="138"/>
      <c r="H24" s="137"/>
      <c r="I24" s="138"/>
    </row>
    <row r="25" spans="1:9" ht="34.5" customHeight="1">
      <c r="A25" s="135" t="s">
        <v>132</v>
      </c>
      <c r="B25" s="136"/>
      <c r="C25" s="137"/>
      <c r="D25" s="137"/>
      <c r="E25" s="137"/>
      <c r="F25" s="137"/>
      <c r="G25" s="138"/>
      <c r="H25" s="137"/>
      <c r="I25" s="138"/>
    </row>
    <row r="26" spans="1:9" ht="31.5">
      <c r="A26" s="142" t="s">
        <v>133</v>
      </c>
      <c r="B26" s="136" t="s">
        <v>120</v>
      </c>
      <c r="C26" s="137"/>
      <c r="D26" s="137"/>
      <c r="E26" s="137"/>
      <c r="F26" s="137"/>
      <c r="G26" s="138"/>
      <c r="H26" s="137"/>
      <c r="I26" s="138"/>
    </row>
    <row r="27" spans="1:9" ht="31.5">
      <c r="A27" s="142" t="s">
        <v>134</v>
      </c>
      <c r="B27" s="136" t="s">
        <v>120</v>
      </c>
      <c r="C27" s="137"/>
      <c r="D27" s="137"/>
      <c r="E27" s="137"/>
      <c r="F27" s="137"/>
      <c r="G27" s="138"/>
      <c r="H27" s="137"/>
      <c r="I27" s="138"/>
    </row>
    <row r="28" spans="1:9" ht="31.5">
      <c r="A28" s="141" t="s">
        <v>135</v>
      </c>
      <c r="B28" s="136" t="s">
        <v>120</v>
      </c>
      <c r="C28" s="137"/>
      <c r="D28" s="137"/>
      <c r="E28" s="137"/>
      <c r="F28" s="137"/>
      <c r="G28" s="138"/>
      <c r="H28" s="137"/>
      <c r="I28" s="138"/>
    </row>
    <row r="29" spans="1:9" ht="31.5">
      <c r="A29" s="142" t="s">
        <v>133</v>
      </c>
      <c r="B29" s="136" t="s">
        <v>120</v>
      </c>
      <c r="C29" s="137"/>
      <c r="D29" s="137"/>
      <c r="E29" s="137"/>
      <c r="F29" s="137"/>
      <c r="G29" s="138"/>
      <c r="H29" s="137"/>
      <c r="I29" s="138"/>
    </row>
    <row r="30" spans="1:9" ht="31.5">
      <c r="A30" s="142" t="s">
        <v>134</v>
      </c>
      <c r="B30" s="136" t="s">
        <v>120</v>
      </c>
      <c r="C30" s="137"/>
      <c r="D30" s="137"/>
      <c r="E30" s="137"/>
      <c r="F30" s="137"/>
      <c r="G30" s="138"/>
      <c r="H30" s="137"/>
      <c r="I30" s="138"/>
    </row>
    <row r="31" spans="1:9" ht="33" customHeight="1">
      <c r="A31" s="135" t="s">
        <v>136</v>
      </c>
      <c r="B31" s="136" t="s">
        <v>120</v>
      </c>
      <c r="C31" s="137"/>
      <c r="D31" s="137"/>
      <c r="E31" s="137"/>
      <c r="F31" s="137"/>
      <c r="G31" s="138"/>
      <c r="H31" s="137"/>
      <c r="I31" s="138"/>
    </row>
    <row r="32" spans="1:9" ht="15.75">
      <c r="A32" s="141" t="s">
        <v>137</v>
      </c>
      <c r="B32" s="136"/>
      <c r="C32" s="137"/>
      <c r="D32" s="137"/>
      <c r="E32" s="137"/>
      <c r="F32" s="137"/>
      <c r="G32" s="138"/>
      <c r="H32" s="137"/>
      <c r="I32" s="138"/>
    </row>
    <row r="33" spans="1:10" ht="31.5">
      <c r="A33" s="142" t="s">
        <v>723</v>
      </c>
      <c r="B33" s="136" t="s">
        <v>120</v>
      </c>
      <c r="C33" s="137"/>
      <c r="D33" s="137"/>
      <c r="E33" s="137"/>
      <c r="F33" s="137"/>
      <c r="G33" s="138"/>
      <c r="H33" s="137"/>
      <c r="I33" s="138"/>
    </row>
    <row r="34" spans="1:10" ht="31.5">
      <c r="A34" s="142" t="s">
        <v>724</v>
      </c>
      <c r="B34" s="136" t="s">
        <v>120</v>
      </c>
      <c r="C34" s="137"/>
      <c r="D34" s="137"/>
      <c r="E34" s="137"/>
      <c r="F34" s="137"/>
      <c r="G34" s="138"/>
      <c r="H34" s="137"/>
      <c r="I34" s="138"/>
    </row>
    <row r="35" spans="1:10" ht="31.5">
      <c r="A35" s="142" t="s">
        <v>138</v>
      </c>
      <c r="B35" s="136" t="s">
        <v>120</v>
      </c>
      <c r="C35" s="137"/>
      <c r="D35" s="137"/>
      <c r="E35" s="137"/>
      <c r="F35" s="137"/>
      <c r="G35" s="138"/>
      <c r="H35" s="137"/>
      <c r="I35" s="138"/>
    </row>
    <row r="36" spans="1:10" ht="32.25" customHeight="1">
      <c r="A36" s="135" t="s">
        <v>139</v>
      </c>
      <c r="B36" s="136" t="s">
        <v>140</v>
      </c>
      <c r="C36" s="139"/>
      <c r="D36" s="139"/>
      <c r="E36" s="139"/>
      <c r="F36" s="139"/>
      <c r="G36" s="140"/>
      <c r="H36" s="139"/>
      <c r="I36" s="140"/>
    </row>
    <row r="37" spans="1:10" ht="32.25" customHeight="1">
      <c r="A37" s="135" t="s">
        <v>147</v>
      </c>
      <c r="B37" s="136" t="s">
        <v>23</v>
      </c>
      <c r="C37" s="139"/>
      <c r="D37" s="139"/>
      <c r="E37" s="139"/>
      <c r="F37" s="139"/>
      <c r="G37" s="140"/>
      <c r="H37" s="139"/>
      <c r="I37" s="140"/>
    </row>
    <row r="38" spans="1:10" ht="34.5" customHeight="1">
      <c r="A38" s="135" t="s">
        <v>28</v>
      </c>
      <c r="B38" s="136" t="s">
        <v>120</v>
      </c>
      <c r="C38" s="139"/>
      <c r="D38" s="139"/>
      <c r="E38" s="139"/>
      <c r="F38" s="139"/>
      <c r="G38" s="140"/>
      <c r="H38" s="139"/>
      <c r="I38" s="140"/>
    </row>
    <row r="39" spans="1:10" ht="34.5" customHeight="1" thickBot="1">
      <c r="A39" s="143" t="s">
        <v>141</v>
      </c>
      <c r="B39" s="144" t="s">
        <v>120</v>
      </c>
      <c r="C39" s="145"/>
      <c r="D39" s="145"/>
      <c r="E39" s="145"/>
      <c r="F39" s="145"/>
      <c r="G39" s="146"/>
      <c r="H39" s="145"/>
      <c r="I39" s="146"/>
    </row>
    <row r="40" spans="1:10" ht="13.5" customHeight="1">
      <c r="A40" s="147"/>
      <c r="B40" s="128"/>
      <c r="C40" s="148"/>
      <c r="D40" s="148"/>
      <c r="E40" s="148"/>
      <c r="F40" s="148"/>
      <c r="G40" s="148"/>
      <c r="H40" s="148"/>
      <c r="I40" s="148"/>
      <c r="J40" s="148"/>
    </row>
    <row r="41" spans="1:10" ht="19.5" customHeight="1" thickBot="1">
      <c r="A41" s="149"/>
      <c r="B41" s="150"/>
      <c r="C41" s="126"/>
      <c r="D41" s="126"/>
      <c r="E41" s="126"/>
      <c r="F41" s="126"/>
      <c r="G41" s="126"/>
      <c r="H41" s="126"/>
      <c r="I41" s="126"/>
      <c r="J41" s="126"/>
    </row>
    <row r="42" spans="1:10" ht="15.75" customHeight="1">
      <c r="A42" s="508" t="s">
        <v>142</v>
      </c>
      <c r="B42" s="502" t="s">
        <v>117</v>
      </c>
      <c r="C42" s="488" t="s">
        <v>692</v>
      </c>
      <c r="D42" s="488" t="s">
        <v>698</v>
      </c>
      <c r="E42" s="488" t="s">
        <v>699</v>
      </c>
      <c r="F42" s="505" t="s">
        <v>118</v>
      </c>
      <c r="G42" s="478"/>
      <c r="H42" s="478"/>
      <c r="I42" s="506"/>
    </row>
    <row r="43" spans="1:10" ht="15.75" customHeight="1">
      <c r="A43" s="509"/>
      <c r="B43" s="489"/>
      <c r="C43" s="489"/>
      <c r="D43" s="489"/>
      <c r="E43" s="489"/>
      <c r="F43" s="469" t="s">
        <v>687</v>
      </c>
      <c r="G43" s="470"/>
      <c r="H43" s="487" t="s">
        <v>690</v>
      </c>
      <c r="I43" s="471" t="s">
        <v>695</v>
      </c>
    </row>
    <row r="44" spans="1:10" ht="18.75" customHeight="1" thickBot="1">
      <c r="A44" s="510"/>
      <c r="B44" s="503"/>
      <c r="C44" s="490"/>
      <c r="D44" s="490"/>
      <c r="E44" s="490"/>
      <c r="F44" s="200" t="s">
        <v>75</v>
      </c>
      <c r="G44" s="129" t="s">
        <v>2</v>
      </c>
      <c r="H44" s="480"/>
      <c r="I44" s="472"/>
    </row>
    <row r="45" spans="1:10" ht="31.5">
      <c r="A45" s="164"/>
      <c r="B45" s="131" t="s">
        <v>143</v>
      </c>
      <c r="C45" s="151"/>
      <c r="D45" s="151"/>
      <c r="E45" s="151"/>
      <c r="F45" s="151"/>
      <c r="G45" s="152"/>
      <c r="H45" s="151"/>
      <c r="I45" s="165"/>
    </row>
    <row r="46" spans="1:10" ht="22.5" customHeight="1" thickBot="1">
      <c r="A46" s="166"/>
      <c r="B46" s="167"/>
      <c r="C46" s="145"/>
      <c r="D46" s="145"/>
      <c r="E46" s="145"/>
      <c r="F46" s="145"/>
      <c r="G46" s="146"/>
      <c r="H46" s="145"/>
      <c r="I46" s="168"/>
    </row>
    <row r="47" spans="1:10" s="163" customFormat="1" ht="22.5" customHeight="1">
      <c r="A47" s="160"/>
      <c r="B47" s="160"/>
      <c r="C47" s="148"/>
      <c r="D47" s="148"/>
      <c r="E47" s="148"/>
      <c r="F47" s="148"/>
      <c r="G47" s="148"/>
      <c r="H47" s="148"/>
      <c r="I47" s="148"/>
      <c r="J47" s="148"/>
    </row>
    <row r="48" spans="1:10" s="163" customFormat="1" ht="22.5" customHeight="1" thickBot="1">
      <c r="A48" s="468" t="s">
        <v>693</v>
      </c>
      <c r="B48" s="468"/>
      <c r="C48" s="468"/>
      <c r="D48" s="468"/>
      <c r="E48" s="468"/>
      <c r="F48" s="468"/>
      <c r="G48" s="468"/>
      <c r="H48" s="468"/>
      <c r="I48" s="468"/>
      <c r="J48" s="468"/>
    </row>
    <row r="49" spans="1:10" s="163" customFormat="1" ht="63.75" customHeight="1">
      <c r="A49" s="473" t="s">
        <v>195</v>
      </c>
      <c r="B49" s="491" t="s">
        <v>164</v>
      </c>
      <c r="C49" s="492"/>
      <c r="D49" s="479" t="s">
        <v>165</v>
      </c>
      <c r="E49" s="479" t="s">
        <v>166</v>
      </c>
      <c r="F49" s="477" t="s">
        <v>169</v>
      </c>
      <c r="G49" s="478"/>
      <c r="H49" s="479" t="s">
        <v>170</v>
      </c>
      <c r="I49" s="475" t="s">
        <v>149</v>
      </c>
    </row>
    <row r="50" spans="1:10" s="163" customFormat="1" ht="36.75" customHeight="1" thickBot="1">
      <c r="A50" s="474"/>
      <c r="B50" s="493"/>
      <c r="C50" s="472"/>
      <c r="D50" s="480"/>
      <c r="E50" s="480"/>
      <c r="F50" s="176" t="s">
        <v>167</v>
      </c>
      <c r="G50" s="176" t="s">
        <v>168</v>
      </c>
      <c r="H50" s="480"/>
      <c r="I50" s="476"/>
    </row>
    <row r="51" spans="1:10" s="163" customFormat="1" ht="36.75" customHeight="1">
      <c r="A51" s="467" t="s">
        <v>156</v>
      </c>
      <c r="B51" s="465" t="s">
        <v>700</v>
      </c>
      <c r="C51" s="466"/>
      <c r="D51" s="187"/>
      <c r="E51" s="187"/>
      <c r="F51" s="187"/>
      <c r="G51" s="187"/>
      <c r="H51" s="187"/>
      <c r="I51" s="188"/>
    </row>
    <row r="52" spans="1:10" s="163" customFormat="1" ht="22.5" customHeight="1">
      <c r="A52" s="462"/>
      <c r="B52" s="464">
        <v>2021</v>
      </c>
      <c r="C52" s="464">
        <v>2013</v>
      </c>
      <c r="D52" s="174"/>
      <c r="E52" s="174"/>
      <c r="F52" s="174"/>
      <c r="G52" s="174"/>
      <c r="H52" s="174"/>
      <c r="I52" s="175"/>
    </row>
    <row r="53" spans="1:10" s="163" customFormat="1" ht="22.5" customHeight="1">
      <c r="A53" s="462"/>
      <c r="B53" s="464">
        <v>2022</v>
      </c>
      <c r="C53" s="464">
        <v>2013</v>
      </c>
      <c r="D53" s="169"/>
      <c r="E53" s="169"/>
      <c r="F53" s="169"/>
      <c r="G53" s="169"/>
      <c r="H53" s="169"/>
      <c r="I53" s="170"/>
    </row>
    <row r="54" spans="1:10" s="163" customFormat="1" ht="22.5" customHeight="1">
      <c r="A54" s="462"/>
      <c r="B54" s="464">
        <v>2023</v>
      </c>
      <c r="C54" s="464">
        <v>2013</v>
      </c>
      <c r="D54" s="169"/>
      <c r="E54" s="169"/>
      <c r="F54" s="169"/>
      <c r="G54" s="169"/>
      <c r="H54" s="169"/>
      <c r="I54" s="170"/>
    </row>
    <row r="55" spans="1:10" s="163" customFormat="1" ht="22.5" customHeight="1" thickBot="1">
      <c r="A55" s="463"/>
      <c r="B55" s="464">
        <v>2024</v>
      </c>
      <c r="C55" s="464">
        <v>2013</v>
      </c>
      <c r="D55" s="169"/>
      <c r="E55" s="169"/>
      <c r="F55" s="169"/>
      <c r="G55" s="169"/>
      <c r="H55" s="169"/>
      <c r="I55" s="170"/>
    </row>
    <row r="56" spans="1:10" s="163" customFormat="1" ht="33" customHeight="1">
      <c r="A56" s="461" t="s">
        <v>171</v>
      </c>
      <c r="B56" s="465" t="s">
        <v>700</v>
      </c>
      <c r="C56" s="466"/>
      <c r="D56" s="169"/>
      <c r="E56" s="169"/>
      <c r="F56" s="169"/>
      <c r="G56" s="169"/>
      <c r="H56" s="169"/>
      <c r="I56" s="170"/>
    </row>
    <row r="57" spans="1:10" s="163" customFormat="1" ht="22.5" customHeight="1">
      <c r="A57" s="462"/>
      <c r="B57" s="464">
        <v>2021</v>
      </c>
      <c r="C57" s="464">
        <v>2013</v>
      </c>
      <c r="D57" s="169"/>
      <c r="E57" s="169"/>
      <c r="F57" s="169"/>
      <c r="G57" s="169"/>
      <c r="H57" s="169"/>
      <c r="I57" s="170"/>
    </row>
    <row r="58" spans="1:10" s="163" customFormat="1" ht="22.5" customHeight="1">
      <c r="A58" s="462"/>
      <c r="B58" s="464">
        <v>2022</v>
      </c>
      <c r="C58" s="464">
        <v>2013</v>
      </c>
      <c r="D58" s="169"/>
      <c r="E58" s="169"/>
      <c r="F58" s="169"/>
      <c r="G58" s="169"/>
      <c r="H58" s="169"/>
      <c r="I58" s="170"/>
    </row>
    <row r="59" spans="1:10" s="163" customFormat="1" ht="22.5" customHeight="1">
      <c r="A59" s="462"/>
      <c r="B59" s="464">
        <v>2023</v>
      </c>
      <c r="C59" s="464">
        <v>2013</v>
      </c>
      <c r="D59" s="169"/>
      <c r="E59" s="169"/>
      <c r="F59" s="169"/>
      <c r="G59" s="169"/>
      <c r="H59" s="169"/>
      <c r="I59" s="170"/>
    </row>
    <row r="60" spans="1:10" s="163" customFormat="1" ht="22.5" customHeight="1">
      <c r="A60" s="463"/>
      <c r="B60" s="464">
        <v>2024</v>
      </c>
      <c r="C60" s="464">
        <v>2013</v>
      </c>
      <c r="D60" s="169"/>
      <c r="E60" s="169"/>
      <c r="F60" s="169"/>
      <c r="G60" s="169"/>
      <c r="H60" s="169"/>
      <c r="I60" s="170"/>
    </row>
    <row r="61" spans="1:10" s="163" customFormat="1" ht="22.5" customHeight="1" thickBot="1">
      <c r="A61" s="171" t="s">
        <v>172</v>
      </c>
      <c r="B61" s="459"/>
      <c r="C61" s="460"/>
      <c r="D61" s="172"/>
      <c r="E61" s="172"/>
      <c r="F61" s="172"/>
      <c r="G61" s="172"/>
      <c r="H61" s="172"/>
      <c r="I61" s="173"/>
    </row>
    <row r="62" spans="1:10" s="163" customFormat="1" ht="22.5" customHeight="1">
      <c r="A62" s="160"/>
      <c r="B62" s="160"/>
      <c r="C62" s="148"/>
      <c r="D62" s="148"/>
      <c r="E62" s="148"/>
      <c r="F62" s="148"/>
      <c r="G62" s="148"/>
      <c r="H62" s="148"/>
      <c r="I62" s="148"/>
      <c r="J62" s="148"/>
    </row>
    <row r="63" spans="1:10" s="163" customFormat="1" ht="22.5" customHeight="1">
      <c r="A63" s="160"/>
      <c r="B63" s="160"/>
      <c r="C63" s="148"/>
      <c r="D63" s="148"/>
      <c r="E63" s="148"/>
      <c r="F63" s="148"/>
      <c r="G63" s="148"/>
      <c r="H63" s="148"/>
      <c r="I63" s="148"/>
      <c r="J63" s="148"/>
    </row>
    <row r="64" spans="1:10" s="163" customFormat="1" ht="22.5" customHeight="1">
      <c r="A64" s="160"/>
      <c r="B64" s="160"/>
      <c r="C64" s="148"/>
      <c r="D64" s="148"/>
      <c r="E64" s="148"/>
      <c r="F64" s="148"/>
      <c r="G64" s="148"/>
      <c r="H64" s="148"/>
      <c r="I64" s="148"/>
      <c r="J64" s="148"/>
    </row>
    <row r="65" spans="1:10" s="163" customFormat="1" ht="22.5" customHeight="1">
      <c r="A65" s="160"/>
      <c r="B65" s="160"/>
      <c r="C65" s="148"/>
      <c r="D65" s="148"/>
      <c r="E65" s="148"/>
      <c r="F65" s="148"/>
      <c r="G65" s="148"/>
      <c r="H65" s="148"/>
      <c r="I65" s="148"/>
      <c r="J65" s="148"/>
    </row>
    <row r="66" spans="1:10" ht="27" customHeight="1">
      <c r="A66" s="150" t="s">
        <v>144</v>
      </c>
      <c r="B66" s="161"/>
      <c r="C66" s="162"/>
      <c r="D66" s="162"/>
      <c r="E66" s="162"/>
      <c r="F66" s="162"/>
      <c r="G66" s="162"/>
      <c r="H66" s="162"/>
    </row>
    <row r="67" spans="1:10" ht="7.5" customHeight="1">
      <c r="A67" s="153"/>
      <c r="B67" s="153"/>
    </row>
    <row r="68" spans="1:10">
      <c r="A68" s="153"/>
      <c r="B68" s="153"/>
    </row>
    <row r="69" spans="1:10">
      <c r="A69" s="153"/>
      <c r="B69" s="153"/>
    </row>
    <row r="70" spans="1:10">
      <c r="A70" s="153"/>
      <c r="B70" s="153"/>
    </row>
    <row r="71" spans="1:10">
      <c r="A71" s="153"/>
      <c r="B71" s="153"/>
    </row>
    <row r="72" spans="1:10">
      <c r="A72" s="153"/>
      <c r="B72" s="153"/>
    </row>
    <row r="73" spans="1:10">
      <c r="A73" s="153"/>
      <c r="B73" s="153"/>
    </row>
    <row r="74" spans="1:10">
      <c r="A74" s="153"/>
      <c r="B74" s="153"/>
    </row>
    <row r="75" spans="1:10">
      <c r="A75" s="153"/>
      <c r="B75" s="153"/>
    </row>
    <row r="76" spans="1:10">
      <c r="A76" s="153"/>
      <c r="B76" s="153"/>
    </row>
    <row r="77" spans="1:10">
      <c r="A77" s="153"/>
      <c r="B77" s="153"/>
    </row>
    <row r="78" spans="1:10">
      <c r="A78" s="153"/>
      <c r="B78" s="153"/>
    </row>
    <row r="79" spans="1:10">
      <c r="A79" s="153"/>
      <c r="B79" s="153"/>
    </row>
    <row r="80" spans="1:10">
      <c r="A80" s="153"/>
      <c r="B80" s="153"/>
    </row>
    <row r="81" spans="1:2">
      <c r="A81" s="153"/>
      <c r="B81" s="153"/>
    </row>
    <row r="82" spans="1:2">
      <c r="A82" s="153"/>
      <c r="B82" s="153"/>
    </row>
    <row r="83" spans="1:2">
      <c r="A83" s="153"/>
      <c r="B83" s="153"/>
    </row>
    <row r="84" spans="1:2">
      <c r="A84" s="153"/>
      <c r="B84" s="153"/>
    </row>
    <row r="85" spans="1:2">
      <c r="A85" s="153"/>
      <c r="B85" s="153"/>
    </row>
    <row r="86" spans="1:2">
      <c r="A86" s="153"/>
      <c r="B86" s="153"/>
    </row>
    <row r="87" spans="1:2">
      <c r="A87" s="153"/>
      <c r="B87" s="153"/>
    </row>
    <row r="88" spans="1:2">
      <c r="A88" s="153"/>
      <c r="B88" s="153"/>
    </row>
    <row r="89" spans="1:2">
      <c r="A89" s="153"/>
      <c r="B89" s="153"/>
    </row>
    <row r="90" spans="1:2">
      <c r="A90" s="153"/>
      <c r="B90" s="153"/>
    </row>
    <row r="91" spans="1:2">
      <c r="A91" s="153"/>
      <c r="B91" s="153"/>
    </row>
    <row r="92" spans="1:2">
      <c r="A92" s="153"/>
      <c r="B92" s="153"/>
    </row>
    <row r="93" spans="1:2">
      <c r="A93" s="153"/>
      <c r="B93" s="153"/>
    </row>
    <row r="94" spans="1:2">
      <c r="A94" s="153"/>
      <c r="B94" s="153"/>
    </row>
    <row r="95" spans="1:2">
      <c r="A95" s="153"/>
      <c r="B95" s="153"/>
    </row>
    <row r="96" spans="1:2">
      <c r="A96" s="153"/>
      <c r="B96" s="153"/>
    </row>
    <row r="97" spans="1:2">
      <c r="A97" s="153"/>
      <c r="B97" s="153"/>
    </row>
    <row r="98" spans="1:2">
      <c r="A98" s="153"/>
      <c r="B98" s="153"/>
    </row>
    <row r="99" spans="1:2">
      <c r="A99" s="153"/>
      <c r="B99" s="153"/>
    </row>
    <row r="100" spans="1:2">
      <c r="A100" s="153"/>
      <c r="B100" s="153"/>
    </row>
    <row r="101" spans="1:2">
      <c r="A101" s="153"/>
      <c r="B101" s="153"/>
    </row>
    <row r="102" spans="1:2">
      <c r="A102" s="153"/>
      <c r="B102" s="153"/>
    </row>
    <row r="103" spans="1:2">
      <c r="A103" s="153"/>
      <c r="B103" s="153"/>
    </row>
    <row r="104" spans="1:2">
      <c r="A104" s="153"/>
      <c r="B104" s="153"/>
    </row>
    <row r="105" spans="1:2">
      <c r="A105" s="153"/>
      <c r="B105" s="153"/>
    </row>
    <row r="106" spans="1:2">
      <c r="A106" s="153"/>
      <c r="B106" s="153"/>
    </row>
    <row r="107" spans="1:2">
      <c r="A107" s="153"/>
      <c r="B107" s="153"/>
    </row>
    <row r="108" spans="1:2">
      <c r="A108" s="153"/>
      <c r="B108" s="153"/>
    </row>
    <row r="109" spans="1:2">
      <c r="A109" s="153"/>
      <c r="B109" s="153"/>
    </row>
    <row r="110" spans="1:2">
      <c r="A110" s="153"/>
      <c r="B110" s="153"/>
    </row>
    <row r="111" spans="1:2">
      <c r="A111" s="153"/>
      <c r="B111" s="153"/>
    </row>
    <row r="112" spans="1:2">
      <c r="A112" s="153"/>
      <c r="B112" s="153"/>
    </row>
    <row r="113" spans="1:2">
      <c r="A113" s="153"/>
      <c r="B113" s="153"/>
    </row>
    <row r="114" spans="1:2">
      <c r="A114" s="153"/>
      <c r="B114" s="153"/>
    </row>
    <row r="115" spans="1:2">
      <c r="A115" s="153"/>
      <c r="B115" s="153"/>
    </row>
    <row r="116" spans="1:2">
      <c r="A116" s="153"/>
      <c r="B116" s="153"/>
    </row>
    <row r="117" spans="1:2">
      <c r="A117" s="153"/>
      <c r="B117" s="153"/>
    </row>
    <row r="118" spans="1:2">
      <c r="A118" s="153"/>
      <c r="B118" s="153"/>
    </row>
    <row r="119" spans="1:2">
      <c r="A119" s="153"/>
      <c r="B119" s="153"/>
    </row>
    <row r="120" spans="1:2">
      <c r="A120" s="153"/>
      <c r="B120" s="153"/>
    </row>
    <row r="121" spans="1:2">
      <c r="A121" s="153"/>
      <c r="B121" s="153"/>
    </row>
    <row r="122" spans="1:2">
      <c r="A122" s="153"/>
      <c r="B122" s="153"/>
    </row>
    <row r="123" spans="1:2">
      <c r="A123" s="153"/>
      <c r="B123" s="153"/>
    </row>
    <row r="124" spans="1:2">
      <c r="A124" s="153"/>
      <c r="B124" s="153"/>
    </row>
    <row r="125" spans="1:2">
      <c r="A125" s="153"/>
      <c r="B125" s="153"/>
    </row>
    <row r="126" spans="1:2">
      <c r="A126" s="153"/>
      <c r="B126" s="153"/>
    </row>
    <row r="127" spans="1:2">
      <c r="A127" s="153"/>
      <c r="B127" s="153"/>
    </row>
    <row r="128" spans="1:2">
      <c r="A128" s="153"/>
      <c r="B128" s="153"/>
    </row>
    <row r="129" spans="1:2">
      <c r="A129" s="153"/>
      <c r="B129" s="153"/>
    </row>
    <row r="130" spans="1:2">
      <c r="A130" s="153"/>
      <c r="B130" s="153"/>
    </row>
    <row r="131" spans="1:2">
      <c r="A131" s="153"/>
      <c r="B131" s="153"/>
    </row>
    <row r="132" spans="1:2">
      <c r="A132" s="153"/>
      <c r="B132" s="153"/>
    </row>
    <row r="133" spans="1:2">
      <c r="A133" s="153"/>
      <c r="B133" s="153"/>
    </row>
    <row r="134" spans="1:2">
      <c r="A134" s="153"/>
      <c r="B134" s="153"/>
    </row>
    <row r="135" spans="1:2">
      <c r="A135" s="153"/>
      <c r="B135" s="153"/>
    </row>
    <row r="136" spans="1:2">
      <c r="A136" s="153"/>
      <c r="B136" s="153"/>
    </row>
    <row r="137" spans="1:2">
      <c r="A137" s="153"/>
      <c r="B137" s="153"/>
    </row>
    <row r="138" spans="1:2">
      <c r="A138" s="153"/>
      <c r="B138" s="153"/>
    </row>
    <row r="139" spans="1:2">
      <c r="A139" s="153"/>
      <c r="B139" s="153"/>
    </row>
    <row r="140" spans="1:2">
      <c r="A140" s="153"/>
      <c r="B140" s="153"/>
    </row>
    <row r="141" spans="1:2">
      <c r="A141" s="153"/>
      <c r="B141" s="153"/>
    </row>
    <row r="142" spans="1:2">
      <c r="A142" s="153"/>
      <c r="B142" s="153"/>
    </row>
    <row r="143" spans="1:2">
      <c r="A143" s="153"/>
      <c r="B143" s="153"/>
    </row>
    <row r="144" spans="1:2">
      <c r="A144" s="153"/>
      <c r="B144" s="153"/>
    </row>
    <row r="145" spans="1:2">
      <c r="A145" s="153"/>
      <c r="B145" s="153"/>
    </row>
    <row r="146" spans="1:2">
      <c r="A146" s="153"/>
      <c r="B146" s="153"/>
    </row>
    <row r="147" spans="1:2">
      <c r="A147" s="153"/>
      <c r="B147" s="153"/>
    </row>
    <row r="148" spans="1:2">
      <c r="A148" s="153"/>
      <c r="B148" s="153"/>
    </row>
    <row r="149" spans="1:2">
      <c r="A149" s="153"/>
      <c r="B149" s="153"/>
    </row>
    <row r="150" spans="1:2">
      <c r="A150" s="153"/>
      <c r="B150" s="153"/>
    </row>
    <row r="151" spans="1:2">
      <c r="A151" s="153"/>
      <c r="B151" s="153"/>
    </row>
    <row r="152" spans="1:2">
      <c r="A152" s="153"/>
      <c r="B152" s="153"/>
    </row>
    <row r="153" spans="1:2">
      <c r="A153" s="153"/>
      <c r="B153" s="153"/>
    </row>
    <row r="154" spans="1:2">
      <c r="A154" s="153"/>
      <c r="B154" s="153"/>
    </row>
    <row r="155" spans="1:2">
      <c r="A155" s="153"/>
      <c r="B155" s="153"/>
    </row>
    <row r="156" spans="1:2">
      <c r="A156" s="153"/>
      <c r="B156" s="153"/>
    </row>
    <row r="157" spans="1:2">
      <c r="A157" s="153"/>
      <c r="B157" s="153"/>
    </row>
    <row r="158" spans="1:2">
      <c r="A158" s="153"/>
      <c r="B158" s="153"/>
    </row>
    <row r="159" spans="1:2">
      <c r="A159" s="153"/>
      <c r="B159" s="153"/>
    </row>
    <row r="160" spans="1:2">
      <c r="A160" s="153"/>
      <c r="B160" s="153"/>
    </row>
    <row r="161" spans="1:2">
      <c r="A161" s="153"/>
      <c r="B161" s="153"/>
    </row>
    <row r="162" spans="1:2">
      <c r="A162" s="153"/>
      <c r="B162" s="153"/>
    </row>
    <row r="163" spans="1:2">
      <c r="A163" s="153"/>
      <c r="B163" s="153"/>
    </row>
    <row r="164" spans="1:2">
      <c r="A164" s="153"/>
      <c r="B164" s="153"/>
    </row>
    <row r="165" spans="1:2">
      <c r="A165" s="153"/>
      <c r="B165" s="153"/>
    </row>
    <row r="166" spans="1:2">
      <c r="A166" s="153"/>
      <c r="B166" s="153"/>
    </row>
    <row r="167" spans="1:2">
      <c r="A167" s="153"/>
      <c r="B167" s="153"/>
    </row>
    <row r="168" spans="1:2">
      <c r="A168" s="153"/>
      <c r="B168" s="153"/>
    </row>
    <row r="169" spans="1:2">
      <c r="A169" s="153"/>
      <c r="B169" s="153"/>
    </row>
    <row r="170" spans="1:2">
      <c r="A170" s="153"/>
      <c r="B170" s="153"/>
    </row>
    <row r="171" spans="1:2">
      <c r="A171" s="153"/>
      <c r="B171" s="153"/>
    </row>
    <row r="172" spans="1:2">
      <c r="A172" s="153"/>
      <c r="B172" s="153"/>
    </row>
    <row r="173" spans="1:2">
      <c r="A173" s="153"/>
      <c r="B173" s="153"/>
    </row>
    <row r="174" spans="1:2">
      <c r="A174" s="153"/>
      <c r="B174" s="153"/>
    </row>
    <row r="175" spans="1:2">
      <c r="A175" s="153"/>
      <c r="B175" s="153"/>
    </row>
    <row r="176" spans="1:2">
      <c r="A176" s="153"/>
      <c r="B176" s="153"/>
    </row>
    <row r="177" spans="1:2">
      <c r="A177" s="153"/>
      <c r="B177" s="153"/>
    </row>
    <row r="178" spans="1:2">
      <c r="A178" s="153"/>
      <c r="B178" s="153"/>
    </row>
    <row r="179" spans="1:2">
      <c r="A179" s="153"/>
      <c r="B179" s="153"/>
    </row>
    <row r="180" spans="1:2">
      <c r="A180" s="153"/>
      <c r="B180" s="153"/>
    </row>
    <row r="181" spans="1:2">
      <c r="A181" s="153"/>
      <c r="B181" s="153"/>
    </row>
    <row r="182" spans="1:2">
      <c r="A182" s="153"/>
      <c r="B182" s="153"/>
    </row>
    <row r="183" spans="1:2">
      <c r="A183" s="153"/>
      <c r="B183" s="153"/>
    </row>
    <row r="184" spans="1:2">
      <c r="A184" s="153"/>
      <c r="B184" s="153"/>
    </row>
    <row r="185" spans="1:2">
      <c r="A185" s="153"/>
      <c r="B185" s="153"/>
    </row>
    <row r="186" spans="1:2">
      <c r="A186" s="153"/>
      <c r="B186" s="153"/>
    </row>
    <row r="187" spans="1:2">
      <c r="A187" s="153"/>
      <c r="B187" s="153"/>
    </row>
    <row r="188" spans="1:2">
      <c r="A188" s="153"/>
      <c r="B188" s="153"/>
    </row>
    <row r="189" spans="1:2">
      <c r="A189" s="153"/>
      <c r="B189" s="153"/>
    </row>
    <row r="190" spans="1:2">
      <c r="A190" s="153"/>
      <c r="B190" s="153"/>
    </row>
    <row r="191" spans="1:2">
      <c r="A191" s="153"/>
      <c r="B191" s="153"/>
    </row>
    <row r="192" spans="1:2">
      <c r="A192" s="153"/>
      <c r="B192" s="153"/>
    </row>
    <row r="193" spans="1:2">
      <c r="A193" s="153"/>
      <c r="B193" s="153"/>
    </row>
    <row r="194" spans="1:2">
      <c r="A194" s="153"/>
      <c r="B194" s="153"/>
    </row>
    <row r="195" spans="1:2">
      <c r="A195" s="153"/>
      <c r="B195" s="153"/>
    </row>
    <row r="196" spans="1:2">
      <c r="A196" s="153"/>
      <c r="B196" s="153"/>
    </row>
    <row r="197" spans="1:2">
      <c r="A197" s="153"/>
      <c r="B197" s="153"/>
    </row>
    <row r="198" spans="1:2">
      <c r="A198" s="153"/>
      <c r="B198" s="153"/>
    </row>
    <row r="199" spans="1:2">
      <c r="A199" s="153"/>
      <c r="B199" s="153"/>
    </row>
    <row r="200" spans="1:2">
      <c r="A200" s="153"/>
      <c r="B200" s="153"/>
    </row>
    <row r="201" spans="1:2">
      <c r="A201" s="153"/>
      <c r="B201" s="153"/>
    </row>
    <row r="202" spans="1:2">
      <c r="A202" s="153"/>
      <c r="B202" s="153"/>
    </row>
    <row r="203" spans="1:2">
      <c r="A203" s="153"/>
      <c r="B203" s="153"/>
    </row>
    <row r="204" spans="1:2">
      <c r="A204" s="153"/>
      <c r="B204" s="153"/>
    </row>
    <row r="205" spans="1:2">
      <c r="A205" s="153"/>
      <c r="B205" s="153"/>
    </row>
    <row r="206" spans="1:2">
      <c r="A206" s="153"/>
      <c r="B206" s="153"/>
    </row>
    <row r="207" spans="1:2">
      <c r="A207" s="153"/>
      <c r="B207" s="153"/>
    </row>
    <row r="208" spans="1:2">
      <c r="A208" s="153"/>
      <c r="B208" s="153"/>
    </row>
    <row r="209" spans="1:2">
      <c r="A209" s="153"/>
      <c r="B209" s="153"/>
    </row>
    <row r="210" spans="1:2">
      <c r="A210" s="153"/>
      <c r="B210" s="153"/>
    </row>
    <row r="211" spans="1:2">
      <c r="A211" s="153"/>
      <c r="B211" s="153"/>
    </row>
    <row r="212" spans="1:2">
      <c r="A212" s="153"/>
      <c r="B212" s="153"/>
    </row>
    <row r="213" spans="1:2">
      <c r="A213" s="153"/>
      <c r="B213" s="153"/>
    </row>
    <row r="214" spans="1:2">
      <c r="A214" s="153"/>
      <c r="B214" s="153"/>
    </row>
    <row r="215" spans="1:2">
      <c r="A215" s="153"/>
      <c r="B215" s="153"/>
    </row>
    <row r="216" spans="1:2">
      <c r="A216" s="153"/>
      <c r="B216" s="153"/>
    </row>
    <row r="217" spans="1:2">
      <c r="A217" s="153"/>
      <c r="B217" s="153"/>
    </row>
    <row r="218" spans="1:2">
      <c r="A218" s="153"/>
      <c r="B218" s="153"/>
    </row>
    <row r="219" spans="1:2">
      <c r="A219" s="153"/>
      <c r="B219" s="153"/>
    </row>
    <row r="220" spans="1:2">
      <c r="A220" s="153"/>
      <c r="B220" s="153"/>
    </row>
    <row r="221" spans="1:2">
      <c r="A221" s="153"/>
      <c r="B221" s="153"/>
    </row>
    <row r="222" spans="1:2">
      <c r="A222" s="153"/>
      <c r="B222" s="153"/>
    </row>
    <row r="223" spans="1:2">
      <c r="A223" s="153"/>
      <c r="B223" s="153"/>
    </row>
    <row r="224" spans="1:2">
      <c r="A224" s="153"/>
      <c r="B224" s="153"/>
    </row>
    <row r="225" spans="1:2">
      <c r="A225" s="153"/>
      <c r="B225" s="153"/>
    </row>
    <row r="226" spans="1:2">
      <c r="A226" s="153"/>
      <c r="B226" s="153"/>
    </row>
    <row r="227" spans="1:2">
      <c r="A227" s="153"/>
      <c r="B227" s="153"/>
    </row>
    <row r="228" spans="1:2">
      <c r="A228" s="153"/>
      <c r="B228" s="153"/>
    </row>
    <row r="229" spans="1:2">
      <c r="A229" s="153"/>
      <c r="B229" s="153"/>
    </row>
    <row r="230" spans="1:2">
      <c r="A230" s="153"/>
      <c r="B230" s="153"/>
    </row>
    <row r="231" spans="1:2">
      <c r="A231" s="153"/>
      <c r="B231" s="153"/>
    </row>
    <row r="232" spans="1:2">
      <c r="A232" s="153"/>
      <c r="B232" s="153"/>
    </row>
    <row r="233" spans="1:2">
      <c r="A233" s="153"/>
      <c r="B233" s="153"/>
    </row>
    <row r="234" spans="1:2">
      <c r="A234" s="153"/>
      <c r="B234" s="153"/>
    </row>
    <row r="235" spans="1:2">
      <c r="A235" s="153"/>
      <c r="B235" s="153"/>
    </row>
    <row r="236" spans="1:2">
      <c r="A236" s="153"/>
      <c r="B236" s="153"/>
    </row>
    <row r="237" spans="1:2">
      <c r="A237" s="153"/>
      <c r="B237" s="153"/>
    </row>
    <row r="238" spans="1:2">
      <c r="A238" s="153"/>
      <c r="B238" s="153"/>
    </row>
    <row r="239" spans="1:2">
      <c r="A239" s="153"/>
      <c r="B239" s="153"/>
    </row>
    <row r="240" spans="1:2">
      <c r="A240" s="153"/>
      <c r="B240" s="153"/>
    </row>
    <row r="241" spans="1:2">
      <c r="A241" s="153"/>
      <c r="B241" s="153"/>
    </row>
    <row r="242" spans="1:2">
      <c r="A242" s="153"/>
      <c r="B242" s="153"/>
    </row>
    <row r="243" spans="1:2">
      <c r="A243" s="153"/>
      <c r="B243" s="153"/>
    </row>
    <row r="244" spans="1:2">
      <c r="A244" s="153"/>
      <c r="B244" s="153"/>
    </row>
    <row r="245" spans="1:2">
      <c r="A245" s="153"/>
      <c r="B245" s="153"/>
    </row>
    <row r="246" spans="1:2">
      <c r="A246" s="153"/>
      <c r="B246" s="153"/>
    </row>
    <row r="247" spans="1:2">
      <c r="A247" s="153"/>
      <c r="B247" s="153"/>
    </row>
    <row r="248" spans="1:2">
      <c r="A248" s="153"/>
      <c r="B248" s="153"/>
    </row>
    <row r="249" spans="1:2">
      <c r="A249" s="153"/>
      <c r="B249" s="153"/>
    </row>
    <row r="250" spans="1:2">
      <c r="A250" s="153"/>
      <c r="B250" s="153"/>
    </row>
    <row r="251" spans="1:2">
      <c r="A251" s="153"/>
      <c r="B251" s="153"/>
    </row>
    <row r="252" spans="1:2">
      <c r="A252" s="153"/>
      <c r="B252" s="153"/>
    </row>
    <row r="253" spans="1:2">
      <c r="A253" s="153"/>
      <c r="B253" s="153"/>
    </row>
    <row r="254" spans="1:2">
      <c r="A254" s="153"/>
      <c r="B254" s="153"/>
    </row>
    <row r="255" spans="1:2">
      <c r="A255" s="153"/>
      <c r="B255" s="153"/>
    </row>
    <row r="256" spans="1:2">
      <c r="A256" s="153"/>
      <c r="B256" s="153"/>
    </row>
    <row r="257" spans="1:2">
      <c r="A257" s="153"/>
      <c r="B257" s="153"/>
    </row>
    <row r="258" spans="1:2">
      <c r="A258" s="153"/>
      <c r="B258" s="153"/>
    </row>
    <row r="259" spans="1:2">
      <c r="A259" s="153"/>
      <c r="B259" s="153"/>
    </row>
    <row r="260" spans="1:2">
      <c r="A260" s="153"/>
      <c r="B260" s="153"/>
    </row>
    <row r="261" spans="1:2">
      <c r="A261" s="153"/>
      <c r="B261" s="153"/>
    </row>
    <row r="262" spans="1:2">
      <c r="A262" s="153"/>
      <c r="B262" s="153"/>
    </row>
    <row r="263" spans="1:2">
      <c r="A263" s="153"/>
      <c r="B263" s="153"/>
    </row>
    <row r="264" spans="1:2">
      <c r="A264" s="153"/>
      <c r="B264" s="153"/>
    </row>
    <row r="265" spans="1:2">
      <c r="A265" s="153"/>
      <c r="B265" s="153"/>
    </row>
    <row r="266" spans="1:2">
      <c r="A266" s="153"/>
      <c r="B266" s="153"/>
    </row>
    <row r="267" spans="1:2">
      <c r="A267" s="153"/>
      <c r="B267" s="153"/>
    </row>
  </sheetData>
  <mergeCells count="45">
    <mergeCell ref="F1:I1"/>
    <mergeCell ref="F42:I42"/>
    <mergeCell ref="A2:J2"/>
    <mergeCell ref="A3:J3"/>
    <mergeCell ref="A6:J6"/>
    <mergeCell ref="A42:A44"/>
    <mergeCell ref="F9:G9"/>
    <mergeCell ref="A5:J5"/>
    <mergeCell ref="A7:H7"/>
    <mergeCell ref="E8:E10"/>
    <mergeCell ref="A8:A10"/>
    <mergeCell ref="D8:D10"/>
    <mergeCell ref="B8:B10"/>
    <mergeCell ref="C8:C10"/>
    <mergeCell ref="B42:B44"/>
    <mergeCell ref="B52:C52"/>
    <mergeCell ref="D42:D44"/>
    <mergeCell ref="C42:C44"/>
    <mergeCell ref="B51:C51"/>
    <mergeCell ref="F8:I8"/>
    <mergeCell ref="H9:H10"/>
    <mergeCell ref="I9:I10"/>
    <mergeCell ref="B55:C55"/>
    <mergeCell ref="H43:H44"/>
    <mergeCell ref="E42:E44"/>
    <mergeCell ref="B53:C53"/>
    <mergeCell ref="D49:D50"/>
    <mergeCell ref="B49:C50"/>
    <mergeCell ref="A51:A55"/>
    <mergeCell ref="A48:J48"/>
    <mergeCell ref="B54:C54"/>
    <mergeCell ref="F43:G43"/>
    <mergeCell ref="I43:I44"/>
    <mergeCell ref="A49:A50"/>
    <mergeCell ref="I49:I50"/>
    <mergeCell ref="F49:G49"/>
    <mergeCell ref="E49:E50"/>
    <mergeCell ref="H49:H50"/>
    <mergeCell ref="B61:C61"/>
    <mergeCell ref="A56:A60"/>
    <mergeCell ref="B57:C57"/>
    <mergeCell ref="B56:C56"/>
    <mergeCell ref="B58:C58"/>
    <mergeCell ref="B60:C60"/>
    <mergeCell ref="B59:C59"/>
  </mergeCells>
  <phoneticPr fontId="15" type="noConversion"/>
  <printOptions horizontalCentered="1"/>
  <pageMargins left="0.15748031496062992" right="0.15748031496062992" top="3.937007874015748E-2" bottom="0.15748031496062992" header="0.15748031496062992" footer="0.15748031496062992"/>
  <pageSetup paperSize="9" scale="62" orientation="portrait" r:id="rId1"/>
  <headerFooter alignWithMargins="0"/>
  <rowBreaks count="2" manualBreakCount="2">
    <brk id="47" max="9" man="1"/>
    <brk id="7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Q27"/>
  <sheetViews>
    <sheetView view="pageBreakPreview" zoomScale="55" zoomScaleNormal="75" workbookViewId="0">
      <pane xSplit="1" topLeftCell="B1" activePane="topRight" state="frozenSplit"/>
      <selection activeCell="A3" sqref="A3"/>
      <selection pane="topRight" activeCell="A18" sqref="A18:U18"/>
    </sheetView>
  </sheetViews>
  <sheetFormatPr defaultRowHeight="12.75"/>
  <cols>
    <col min="1" max="1" width="27.85546875" customWidth="1"/>
    <col min="2" max="2" width="9.42578125" customWidth="1"/>
    <col min="3" max="3" width="10.85546875" bestFit="1" customWidth="1"/>
    <col min="4" max="4" width="10.42578125" customWidth="1"/>
    <col min="5" max="7" width="9.7109375" bestFit="1" customWidth="1"/>
    <col min="10" max="10" width="10.5703125" customWidth="1"/>
    <col min="16" max="16" width="10.28515625" customWidth="1"/>
    <col min="20" max="21" width="11.140625" customWidth="1"/>
    <col min="22" max="22" width="35.140625" customWidth="1"/>
    <col min="23" max="23" width="22.42578125" customWidth="1"/>
    <col min="24" max="24" width="17.42578125" customWidth="1"/>
    <col min="25" max="25" width="12.140625" customWidth="1"/>
    <col min="26" max="26" width="12.42578125" customWidth="1"/>
    <col min="27" max="27" width="12" customWidth="1"/>
    <col min="28" max="28" width="11.5703125" customWidth="1"/>
    <col min="29" max="29" width="12.140625" customWidth="1"/>
    <col min="30" max="30" width="12.85546875" customWidth="1"/>
    <col min="31" max="31" width="10" customWidth="1"/>
    <col min="32" max="32" width="9.85546875" customWidth="1"/>
    <col min="33" max="34" width="10.42578125" customWidth="1"/>
    <col min="35" max="35" width="10" customWidth="1"/>
    <col min="36" max="37" width="11.140625" customWidth="1"/>
    <col min="38" max="38" width="18.7109375" customWidth="1"/>
    <col min="39" max="39" width="16.140625" customWidth="1"/>
    <col min="40" max="40" width="16.42578125" customWidth="1"/>
    <col min="41" max="41" width="19.28515625" customWidth="1"/>
    <col min="42" max="42" width="16.7109375" customWidth="1"/>
    <col min="43" max="43" width="15.85546875" customWidth="1"/>
  </cols>
  <sheetData>
    <row r="1" spans="1:43" ht="29.45" customHeight="1">
      <c r="A1" s="49"/>
      <c r="B1" s="49"/>
      <c r="C1" s="49"/>
      <c r="D1" s="49"/>
      <c r="E1" s="515"/>
      <c r="F1" s="515"/>
      <c r="G1" s="515"/>
    </row>
    <row r="2" spans="1:43" ht="42.75" customHeight="1">
      <c r="A2" s="523" t="s">
        <v>175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W2" s="523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8"/>
      <c r="AM2" s="198"/>
      <c r="AN2" s="198"/>
      <c r="AO2" s="198"/>
      <c r="AP2" s="198"/>
      <c r="AQ2" s="198"/>
    </row>
    <row r="3" spans="1:43" ht="18.75">
      <c r="A3" s="49"/>
      <c r="B3" s="49"/>
      <c r="C3" s="49"/>
      <c r="D3" s="49"/>
      <c r="E3" s="49"/>
      <c r="F3" s="49"/>
      <c r="G3" s="49"/>
      <c r="AK3" s="198"/>
      <c r="AL3" s="197"/>
      <c r="AM3" s="197"/>
      <c r="AN3" s="197"/>
      <c r="AO3" s="197"/>
      <c r="AP3" s="197"/>
      <c r="AQ3" s="197"/>
    </row>
    <row r="4" spans="1:43" ht="58.15" customHeight="1">
      <c r="A4" s="516" t="s">
        <v>174</v>
      </c>
      <c r="B4" s="517" t="s">
        <v>181</v>
      </c>
      <c r="C4" s="518"/>
      <c r="D4" s="518"/>
      <c r="E4" s="518"/>
      <c r="F4" s="518"/>
      <c r="G4" s="519"/>
      <c r="H4" s="517" t="s">
        <v>179</v>
      </c>
      <c r="I4" s="518"/>
      <c r="J4" s="518"/>
      <c r="K4" s="518"/>
      <c r="L4" s="518"/>
      <c r="M4" s="519"/>
      <c r="N4" s="517" t="s">
        <v>180</v>
      </c>
      <c r="O4" s="518"/>
      <c r="P4" s="518"/>
      <c r="Q4" s="518"/>
      <c r="R4" s="518"/>
      <c r="S4" s="519"/>
      <c r="T4" s="517" t="s">
        <v>196</v>
      </c>
      <c r="U4" s="519"/>
      <c r="V4" s="517" t="s">
        <v>222</v>
      </c>
      <c r="W4" s="519"/>
      <c r="X4" s="524" t="s">
        <v>207</v>
      </c>
      <c r="Y4" s="527" t="s">
        <v>208</v>
      </c>
      <c r="Z4" s="528"/>
      <c r="AA4" s="528"/>
      <c r="AB4" s="528"/>
      <c r="AC4" s="528"/>
      <c r="AD4" s="528"/>
      <c r="AE4" s="529"/>
      <c r="AF4" s="516" t="s">
        <v>197</v>
      </c>
      <c r="AG4" s="516"/>
      <c r="AH4" s="516"/>
      <c r="AI4" s="516"/>
      <c r="AJ4" s="516"/>
      <c r="AK4" s="516"/>
      <c r="AL4" s="516" t="s">
        <v>209</v>
      </c>
      <c r="AM4" s="527" t="s">
        <v>208</v>
      </c>
      <c r="AN4" s="528"/>
      <c r="AO4" s="528"/>
      <c r="AP4" s="528"/>
      <c r="AQ4" s="529"/>
    </row>
    <row r="5" spans="1:43" ht="81.75" customHeight="1">
      <c r="A5" s="516"/>
      <c r="B5" s="520"/>
      <c r="C5" s="521"/>
      <c r="D5" s="521"/>
      <c r="E5" s="521"/>
      <c r="F5" s="521"/>
      <c r="G5" s="522"/>
      <c r="H5" s="520"/>
      <c r="I5" s="521"/>
      <c r="J5" s="521"/>
      <c r="K5" s="521"/>
      <c r="L5" s="521"/>
      <c r="M5" s="522"/>
      <c r="N5" s="520"/>
      <c r="O5" s="521"/>
      <c r="P5" s="521"/>
      <c r="Q5" s="521"/>
      <c r="R5" s="521"/>
      <c r="S5" s="522"/>
      <c r="T5" s="520"/>
      <c r="U5" s="522"/>
      <c r="V5" s="520"/>
      <c r="W5" s="522"/>
      <c r="X5" s="526"/>
      <c r="Y5" s="516" t="s">
        <v>219</v>
      </c>
      <c r="Z5" s="516" t="s">
        <v>218</v>
      </c>
      <c r="AA5" s="516" t="s">
        <v>220</v>
      </c>
      <c r="AB5" s="516" t="s">
        <v>221</v>
      </c>
      <c r="AC5" s="516" t="s">
        <v>19</v>
      </c>
      <c r="AD5" s="516" t="s">
        <v>56</v>
      </c>
      <c r="AE5" s="516" t="s">
        <v>60</v>
      </c>
      <c r="AF5" s="527" t="s">
        <v>184</v>
      </c>
      <c r="AG5" s="529"/>
      <c r="AH5" s="527" t="s">
        <v>185</v>
      </c>
      <c r="AI5" s="529"/>
      <c r="AJ5" s="527" t="s">
        <v>186</v>
      </c>
      <c r="AK5" s="529"/>
      <c r="AL5" s="516"/>
      <c r="AM5" s="516" t="s">
        <v>211</v>
      </c>
      <c r="AN5" s="516" t="s">
        <v>212</v>
      </c>
      <c r="AO5" s="516" t="s">
        <v>213</v>
      </c>
      <c r="AP5" s="516" t="s">
        <v>214</v>
      </c>
      <c r="AQ5" s="516" t="s">
        <v>215</v>
      </c>
    </row>
    <row r="6" spans="1:43" ht="39.75" customHeight="1">
      <c r="A6" s="516"/>
      <c r="B6" s="516" t="s">
        <v>696</v>
      </c>
      <c r="C6" s="516" t="s">
        <v>251</v>
      </c>
      <c r="D6" s="516" t="s">
        <v>176</v>
      </c>
      <c r="E6" s="516" t="s">
        <v>83</v>
      </c>
      <c r="F6" s="516"/>
      <c r="G6" s="516"/>
      <c r="H6" s="516" t="str">
        <f>B6</f>
        <v>Факт 
2020 г.</v>
      </c>
      <c r="I6" s="516" t="str">
        <f>C6</f>
        <v>Факт 
2021 г.</v>
      </c>
      <c r="J6" s="516" t="str">
        <f>D6</f>
        <v>Оценка 2022 г.</v>
      </c>
      <c r="K6" s="516" t="s">
        <v>83</v>
      </c>
      <c r="L6" s="516"/>
      <c r="M6" s="516"/>
      <c r="N6" s="516" t="str">
        <f>B6</f>
        <v>Факт 
2020 г.</v>
      </c>
      <c r="O6" s="516" t="str">
        <f>C6</f>
        <v>Факт 
2021 г.</v>
      </c>
      <c r="P6" s="516" t="str">
        <f>D6</f>
        <v>Оценка 2022 г.</v>
      </c>
      <c r="Q6" s="516" t="s">
        <v>83</v>
      </c>
      <c r="R6" s="516"/>
      <c r="S6" s="516"/>
      <c r="T6" s="524" t="str">
        <f>C6</f>
        <v>Факт 
2021 г.</v>
      </c>
      <c r="U6" s="524" t="str">
        <f>D6</f>
        <v>Оценка 2022 г.</v>
      </c>
      <c r="V6" s="524" t="s">
        <v>216</v>
      </c>
      <c r="W6" s="524" t="s">
        <v>217</v>
      </c>
      <c r="X6" s="526"/>
      <c r="Y6" s="516"/>
      <c r="Z6" s="516"/>
      <c r="AA6" s="516"/>
      <c r="AB6" s="516"/>
      <c r="AC6" s="516"/>
      <c r="AD6" s="516"/>
      <c r="AE6" s="516"/>
      <c r="AF6" s="524" t="s">
        <v>251</v>
      </c>
      <c r="AG6" s="524" t="s">
        <v>176</v>
      </c>
      <c r="AH6" s="524" t="s">
        <v>251</v>
      </c>
      <c r="AI6" s="524" t="s">
        <v>176</v>
      </c>
      <c r="AJ6" s="524" t="s">
        <v>251</v>
      </c>
      <c r="AK6" s="524" t="s">
        <v>176</v>
      </c>
      <c r="AL6" s="516"/>
      <c r="AM6" s="516"/>
      <c r="AN6" s="516"/>
      <c r="AO6" s="516"/>
      <c r="AP6" s="516"/>
      <c r="AQ6" s="516"/>
    </row>
    <row r="7" spans="1:43" ht="36" customHeight="1">
      <c r="A7" s="516"/>
      <c r="B7" s="516"/>
      <c r="C7" s="516"/>
      <c r="D7" s="516"/>
      <c r="E7" s="223" t="s">
        <v>691</v>
      </c>
      <c r="F7" s="223" t="s">
        <v>697</v>
      </c>
      <c r="G7" s="223" t="s">
        <v>249</v>
      </c>
      <c r="H7" s="516"/>
      <c r="I7" s="516"/>
      <c r="J7" s="516"/>
      <c r="K7" s="223" t="str">
        <f>E7</f>
        <v>2023 г.</v>
      </c>
      <c r="L7" s="223" t="str">
        <f>F7</f>
        <v>2024 г.</v>
      </c>
      <c r="M7" s="223" t="str">
        <f>G7</f>
        <v>2025 г.</v>
      </c>
      <c r="N7" s="516"/>
      <c r="O7" s="516"/>
      <c r="P7" s="516"/>
      <c r="Q7" s="223" t="str">
        <f>E7</f>
        <v>2023 г.</v>
      </c>
      <c r="R7" s="223" t="str">
        <f>F7</f>
        <v>2024 г.</v>
      </c>
      <c r="S7" s="223" t="str">
        <f>G7</f>
        <v>2025 г.</v>
      </c>
      <c r="T7" s="525"/>
      <c r="U7" s="525"/>
      <c r="V7" s="525"/>
      <c r="W7" s="525"/>
      <c r="X7" s="525"/>
      <c r="Y7" s="516"/>
      <c r="Z7" s="516"/>
      <c r="AA7" s="516"/>
      <c r="AB7" s="516"/>
      <c r="AC7" s="516"/>
      <c r="AD7" s="516"/>
      <c r="AE7" s="516"/>
      <c r="AF7" s="525"/>
      <c r="AG7" s="525"/>
      <c r="AH7" s="525"/>
      <c r="AI7" s="525"/>
      <c r="AJ7" s="525"/>
      <c r="AK7" s="525"/>
      <c r="AL7" s="516"/>
      <c r="AM7" s="516"/>
      <c r="AN7" s="516"/>
      <c r="AO7" s="516"/>
      <c r="AP7" s="516"/>
      <c r="AQ7" s="516"/>
    </row>
    <row r="8" spans="1:43" s="304" customFormat="1" ht="18.75">
      <c r="A8" s="300" t="s">
        <v>552</v>
      </c>
      <c r="B8" s="301">
        <v>897.98</v>
      </c>
      <c r="C8" s="301">
        <v>1060.8</v>
      </c>
      <c r="D8" s="301">
        <v>1124.0999999999999</v>
      </c>
      <c r="E8" s="301">
        <v>1131.3</v>
      </c>
      <c r="F8" s="301">
        <v>1144.5999999999999</v>
      </c>
      <c r="G8" s="301">
        <v>1158.0999999999999</v>
      </c>
      <c r="H8" s="301">
        <v>778.6</v>
      </c>
      <c r="I8" s="301">
        <v>779.2</v>
      </c>
      <c r="J8" s="301">
        <v>780.8</v>
      </c>
      <c r="K8" s="301">
        <v>784.5</v>
      </c>
      <c r="L8" s="301">
        <v>783.3</v>
      </c>
      <c r="M8" s="301">
        <v>787</v>
      </c>
      <c r="N8" s="301">
        <v>1381</v>
      </c>
      <c r="O8" s="301">
        <v>1347</v>
      </c>
      <c r="P8" s="301">
        <v>1318</v>
      </c>
      <c r="Q8" s="301">
        <v>1288</v>
      </c>
      <c r="R8" s="301">
        <v>1264</v>
      </c>
      <c r="S8" s="301">
        <v>1264</v>
      </c>
      <c r="T8" s="302">
        <v>34</v>
      </c>
      <c r="U8" s="302">
        <v>34</v>
      </c>
      <c r="V8" s="302"/>
      <c r="W8" s="302"/>
      <c r="X8" s="303">
        <f>SUM(Y8:AE8)</f>
        <v>21</v>
      </c>
      <c r="Y8" s="303">
        <v>3</v>
      </c>
      <c r="Z8" s="303">
        <v>3</v>
      </c>
      <c r="AA8" s="303">
        <v>3</v>
      </c>
      <c r="AB8" s="302"/>
      <c r="AC8" s="302">
        <v>9</v>
      </c>
      <c r="AD8" s="302">
        <v>1</v>
      </c>
      <c r="AE8" s="302">
        <v>2</v>
      </c>
      <c r="AF8" s="303">
        <v>57</v>
      </c>
      <c r="AG8" s="303">
        <v>51</v>
      </c>
      <c r="AH8" s="303">
        <v>2</v>
      </c>
      <c r="AI8" s="303">
        <v>2</v>
      </c>
      <c r="AJ8" s="303">
        <v>19</v>
      </c>
      <c r="AK8" s="303">
        <v>19</v>
      </c>
      <c r="AL8" s="302">
        <v>8</v>
      </c>
      <c r="AM8" s="302">
        <v>2</v>
      </c>
      <c r="AN8" s="302">
        <v>1</v>
      </c>
      <c r="AO8" s="302">
        <v>1</v>
      </c>
      <c r="AP8" s="302">
        <v>1</v>
      </c>
      <c r="AQ8" s="302">
        <v>3</v>
      </c>
    </row>
    <row r="9" spans="1:43" s="50" customFormat="1" ht="27.75" customHeight="1">
      <c r="A9" s="305" t="s">
        <v>553</v>
      </c>
      <c r="B9" s="306">
        <v>7.1</v>
      </c>
      <c r="C9" s="306">
        <v>7.2</v>
      </c>
      <c r="D9" s="306">
        <v>7.3</v>
      </c>
      <c r="E9" s="306">
        <v>7.4</v>
      </c>
      <c r="F9" s="306">
        <v>7.5</v>
      </c>
      <c r="G9" s="306">
        <v>7.5</v>
      </c>
      <c r="H9" s="307">
        <v>45.4</v>
      </c>
      <c r="I9" s="307">
        <v>47.4</v>
      </c>
      <c r="J9" s="307">
        <v>49.9</v>
      </c>
      <c r="K9" s="307">
        <v>51</v>
      </c>
      <c r="L9" s="307">
        <v>52</v>
      </c>
      <c r="M9" s="307">
        <v>52</v>
      </c>
      <c r="N9" s="306">
        <v>128</v>
      </c>
      <c r="O9" s="306">
        <v>130</v>
      </c>
      <c r="P9" s="306">
        <v>130</v>
      </c>
      <c r="Q9" s="306">
        <v>128</v>
      </c>
      <c r="R9" s="306">
        <v>126</v>
      </c>
      <c r="S9" s="306">
        <v>126</v>
      </c>
      <c r="T9" s="308">
        <v>12</v>
      </c>
      <c r="U9" s="308">
        <v>12</v>
      </c>
      <c r="V9" s="309"/>
      <c r="W9" s="309"/>
      <c r="X9" s="310"/>
      <c r="Y9" s="309"/>
      <c r="Z9" s="309"/>
      <c r="AA9" s="309"/>
      <c r="AB9" s="311"/>
      <c r="AC9" s="312"/>
      <c r="AD9" s="312"/>
      <c r="AE9" s="312"/>
      <c r="AF9" s="310">
        <v>7</v>
      </c>
      <c r="AG9" s="310">
        <v>8</v>
      </c>
      <c r="AH9" s="310" t="s">
        <v>554</v>
      </c>
      <c r="AI9" s="310" t="s">
        <v>554</v>
      </c>
      <c r="AJ9" s="310"/>
      <c r="AK9" s="310"/>
      <c r="AL9" s="302">
        <v>4</v>
      </c>
      <c r="AM9" s="302">
        <v>2</v>
      </c>
      <c r="AN9" s="302">
        <v>2</v>
      </c>
      <c r="AO9" s="302"/>
      <c r="AP9" s="302"/>
      <c r="AQ9" s="302"/>
    </row>
    <row r="10" spans="1:43" s="321" customFormat="1" ht="27.75" customHeight="1">
      <c r="A10" s="313" t="s">
        <v>555</v>
      </c>
      <c r="B10" s="314">
        <v>6.1</v>
      </c>
      <c r="C10" s="314">
        <v>6.2</v>
      </c>
      <c r="D10" s="314">
        <v>6.4</v>
      </c>
      <c r="E10" s="314">
        <v>6.5</v>
      </c>
      <c r="F10" s="314">
        <v>6.6</v>
      </c>
      <c r="G10" s="314">
        <v>6.6</v>
      </c>
      <c r="H10" s="314">
        <v>34.4</v>
      </c>
      <c r="I10" s="314">
        <v>36.700000000000003</v>
      </c>
      <c r="J10" s="314">
        <v>38.6</v>
      </c>
      <c r="K10" s="314">
        <v>39.4</v>
      </c>
      <c r="L10" s="314">
        <v>40.200000000000003</v>
      </c>
      <c r="M10" s="314">
        <v>41</v>
      </c>
      <c r="N10" s="315">
        <v>105</v>
      </c>
      <c r="O10" s="315">
        <v>84</v>
      </c>
      <c r="P10" s="315">
        <v>84</v>
      </c>
      <c r="Q10" s="315">
        <v>80</v>
      </c>
      <c r="R10" s="315">
        <v>80</v>
      </c>
      <c r="S10" s="315">
        <v>80</v>
      </c>
      <c r="T10" s="316">
        <v>8</v>
      </c>
      <c r="U10" s="316">
        <v>8</v>
      </c>
      <c r="V10" s="317"/>
      <c r="W10" s="317"/>
      <c r="X10" s="318"/>
      <c r="Y10" s="317"/>
      <c r="Z10" s="317"/>
      <c r="AA10" s="317"/>
      <c r="AB10" s="317"/>
      <c r="AC10" s="318"/>
      <c r="AD10" s="318"/>
      <c r="AE10" s="318"/>
      <c r="AF10" s="319">
        <v>3</v>
      </c>
      <c r="AG10" s="319">
        <v>3</v>
      </c>
      <c r="AH10" s="319"/>
      <c r="AI10" s="319"/>
      <c r="AJ10" s="319"/>
      <c r="AK10" s="319"/>
      <c r="AL10" s="302">
        <v>2</v>
      </c>
      <c r="AM10" s="302">
        <v>1</v>
      </c>
      <c r="AN10" s="302">
        <v>1</v>
      </c>
      <c r="AO10" s="320"/>
      <c r="AP10" s="320"/>
      <c r="AQ10" s="320"/>
    </row>
    <row r="11" spans="1:43" s="50" customFormat="1" ht="27.75" customHeight="1">
      <c r="A11" s="305" t="s">
        <v>556</v>
      </c>
      <c r="B11" s="322">
        <v>0</v>
      </c>
      <c r="C11" s="322">
        <v>0</v>
      </c>
      <c r="D11" s="322">
        <v>0</v>
      </c>
      <c r="E11" s="322">
        <v>0</v>
      </c>
      <c r="F11" s="322">
        <v>0</v>
      </c>
      <c r="G11" s="322">
        <v>0</v>
      </c>
      <c r="H11" s="307">
        <v>0</v>
      </c>
      <c r="I11" s="307">
        <v>0</v>
      </c>
      <c r="J11" s="307">
        <v>0</v>
      </c>
      <c r="K11" s="307">
        <v>0</v>
      </c>
      <c r="L11" s="307">
        <v>0</v>
      </c>
      <c r="M11" s="307">
        <v>0</v>
      </c>
      <c r="N11" s="306">
        <v>0</v>
      </c>
      <c r="O11" s="306">
        <v>0</v>
      </c>
      <c r="P11" s="306">
        <v>0</v>
      </c>
      <c r="Q11" s="306">
        <v>0</v>
      </c>
      <c r="R11" s="306">
        <v>0</v>
      </c>
      <c r="S11" s="306">
        <v>0</v>
      </c>
      <c r="T11" s="308">
        <v>0</v>
      </c>
      <c r="U11" s="308">
        <v>0</v>
      </c>
      <c r="V11" s="309"/>
      <c r="W11" s="309"/>
      <c r="X11" s="310"/>
      <c r="Y11" s="309"/>
      <c r="Z11" s="309"/>
      <c r="AA11" s="309"/>
      <c r="AB11" s="311"/>
      <c r="AC11" s="312"/>
      <c r="AD11" s="312"/>
      <c r="AE11" s="312"/>
      <c r="AF11" s="310" t="s">
        <v>554</v>
      </c>
      <c r="AG11" s="310" t="s">
        <v>554</v>
      </c>
      <c r="AH11" s="310" t="s">
        <v>554</v>
      </c>
      <c r="AI11" s="310" t="s">
        <v>554</v>
      </c>
      <c r="AJ11" s="310"/>
      <c r="AK11" s="310"/>
      <c r="AL11" s="302"/>
      <c r="AM11" s="302"/>
      <c r="AN11" s="302"/>
      <c r="AO11" s="302"/>
      <c r="AP11" s="302"/>
      <c r="AQ11" s="302"/>
    </row>
    <row r="12" spans="1:43" s="50" customFormat="1" ht="27.75" customHeight="1">
      <c r="A12" s="305" t="s">
        <v>557</v>
      </c>
      <c r="B12" s="306">
        <v>0</v>
      </c>
      <c r="C12" s="306">
        <v>0</v>
      </c>
      <c r="D12" s="306">
        <v>0</v>
      </c>
      <c r="E12" s="306">
        <v>0</v>
      </c>
      <c r="F12" s="306">
        <v>0</v>
      </c>
      <c r="G12" s="306">
        <v>0</v>
      </c>
      <c r="H12" s="307">
        <v>0</v>
      </c>
      <c r="I12" s="307">
        <v>0</v>
      </c>
      <c r="J12" s="307">
        <v>0</v>
      </c>
      <c r="K12" s="307">
        <v>0</v>
      </c>
      <c r="L12" s="307">
        <v>0</v>
      </c>
      <c r="M12" s="307">
        <v>0</v>
      </c>
      <c r="N12" s="306">
        <v>0</v>
      </c>
      <c r="O12" s="306">
        <v>0</v>
      </c>
      <c r="P12" s="306">
        <v>0</v>
      </c>
      <c r="Q12" s="306">
        <v>0</v>
      </c>
      <c r="R12" s="306">
        <v>0</v>
      </c>
      <c r="S12" s="306">
        <v>0</v>
      </c>
      <c r="T12" s="308">
        <v>0</v>
      </c>
      <c r="U12" s="308">
        <v>0</v>
      </c>
      <c r="V12" s="309"/>
      <c r="W12" s="309"/>
      <c r="X12" s="310"/>
      <c r="Y12" s="309"/>
      <c r="Z12" s="309"/>
      <c r="AA12" s="309"/>
      <c r="AB12" s="311"/>
      <c r="AC12" s="312"/>
      <c r="AD12" s="312"/>
      <c r="AE12" s="312"/>
      <c r="AF12" s="310" t="s">
        <v>554</v>
      </c>
      <c r="AG12" s="310" t="s">
        <v>554</v>
      </c>
      <c r="AH12" s="310" t="s">
        <v>554</v>
      </c>
      <c r="AI12" s="310" t="s">
        <v>554</v>
      </c>
      <c r="AJ12" s="310"/>
      <c r="AK12" s="310"/>
      <c r="AL12" s="302"/>
      <c r="AM12" s="302"/>
      <c r="AN12" s="302"/>
      <c r="AO12" s="302"/>
      <c r="AP12" s="302"/>
      <c r="AQ12" s="302"/>
    </row>
    <row r="13" spans="1:43" s="50" customFormat="1" ht="27.75" customHeight="1">
      <c r="A13" s="305" t="s">
        <v>558</v>
      </c>
      <c r="B13" s="306">
        <v>0</v>
      </c>
      <c r="C13" s="306">
        <v>0</v>
      </c>
      <c r="D13" s="306">
        <v>0</v>
      </c>
      <c r="E13" s="306">
        <v>0</v>
      </c>
      <c r="F13" s="306">
        <v>0</v>
      </c>
      <c r="G13" s="306">
        <v>0</v>
      </c>
      <c r="H13" s="307">
        <v>0</v>
      </c>
      <c r="I13" s="307">
        <v>0</v>
      </c>
      <c r="J13" s="307">
        <v>0</v>
      </c>
      <c r="K13" s="307">
        <v>0</v>
      </c>
      <c r="L13" s="307">
        <v>0</v>
      </c>
      <c r="M13" s="307">
        <v>0</v>
      </c>
      <c r="N13" s="306">
        <v>0</v>
      </c>
      <c r="O13" s="306">
        <v>0</v>
      </c>
      <c r="P13" s="306">
        <v>0</v>
      </c>
      <c r="Q13" s="306">
        <v>0</v>
      </c>
      <c r="R13" s="306">
        <v>0</v>
      </c>
      <c r="S13" s="306">
        <v>0</v>
      </c>
      <c r="T13" s="308">
        <v>0</v>
      </c>
      <c r="U13" s="308">
        <v>0</v>
      </c>
      <c r="V13" s="309"/>
      <c r="W13" s="309"/>
      <c r="X13" s="310"/>
      <c r="Y13" s="309"/>
      <c r="Z13" s="309"/>
      <c r="AA13" s="309"/>
      <c r="AB13" s="311"/>
      <c r="AC13" s="312"/>
      <c r="AD13" s="312"/>
      <c r="AE13" s="312"/>
      <c r="AF13" s="310" t="s">
        <v>554</v>
      </c>
      <c r="AG13" s="310" t="s">
        <v>554</v>
      </c>
      <c r="AH13" s="310" t="s">
        <v>554</v>
      </c>
      <c r="AI13" s="310" t="s">
        <v>554</v>
      </c>
      <c r="AJ13" s="310"/>
      <c r="AK13" s="310"/>
      <c r="AL13" s="302"/>
      <c r="AM13" s="302"/>
      <c r="AN13" s="302"/>
      <c r="AO13" s="302"/>
      <c r="AP13" s="302"/>
      <c r="AQ13" s="302"/>
    </row>
    <row r="14" spans="1:43" s="50" customFormat="1" ht="18.75">
      <c r="A14" s="390"/>
      <c r="B14" s="391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</row>
    <row r="15" spans="1:43" s="50" customFormat="1" ht="19.5">
      <c r="A15" s="392" t="s">
        <v>183</v>
      </c>
      <c r="B15" s="301">
        <f>SUM(B8:B14)</f>
        <v>911.18000000000006</v>
      </c>
      <c r="C15" s="301">
        <f t="shared" ref="C15:U15" si="0">SUM(C8:C14)</f>
        <v>1074.2</v>
      </c>
      <c r="D15" s="301">
        <f t="shared" si="0"/>
        <v>1137.8</v>
      </c>
      <c r="E15" s="301">
        <f t="shared" si="0"/>
        <v>1145.2</v>
      </c>
      <c r="F15" s="301">
        <f t="shared" si="0"/>
        <v>1158.6999999999998</v>
      </c>
      <c r="G15" s="301">
        <f t="shared" si="0"/>
        <v>1172.1999999999998</v>
      </c>
      <c r="H15" s="301">
        <f>SUM(H8:H14)</f>
        <v>858.4</v>
      </c>
      <c r="I15" s="301">
        <f>SUM(I8:I14)</f>
        <v>863.30000000000007</v>
      </c>
      <c r="J15" s="301">
        <f t="shared" si="0"/>
        <v>869.3</v>
      </c>
      <c r="K15" s="301">
        <f t="shared" si="0"/>
        <v>874.9</v>
      </c>
      <c r="L15" s="301">
        <f t="shared" si="0"/>
        <v>875.5</v>
      </c>
      <c r="M15" s="301">
        <f t="shared" si="0"/>
        <v>880</v>
      </c>
      <c r="N15" s="301">
        <f>SUM(N8:N14)</f>
        <v>1614</v>
      </c>
      <c r="O15" s="301">
        <f>SUM(O8:O14)</f>
        <v>1561</v>
      </c>
      <c r="P15" s="301">
        <f t="shared" si="0"/>
        <v>1532</v>
      </c>
      <c r="Q15" s="301">
        <f t="shared" si="0"/>
        <v>1496</v>
      </c>
      <c r="R15" s="301">
        <f t="shared" si="0"/>
        <v>1470</v>
      </c>
      <c r="S15" s="301">
        <f t="shared" si="0"/>
        <v>1470</v>
      </c>
      <c r="T15" s="393">
        <f t="shared" si="0"/>
        <v>54</v>
      </c>
      <c r="U15" s="393">
        <f t="shared" si="0"/>
        <v>54</v>
      </c>
      <c r="V15" s="393">
        <f t="shared" ref="V15:AQ15" si="1">SUM(V8:V14)</f>
        <v>0</v>
      </c>
      <c r="W15" s="393">
        <f t="shared" si="1"/>
        <v>0</v>
      </c>
      <c r="X15" s="393">
        <f t="shared" si="1"/>
        <v>21</v>
      </c>
      <c r="Y15" s="393">
        <f t="shared" si="1"/>
        <v>3</v>
      </c>
      <c r="Z15" s="393">
        <f t="shared" si="1"/>
        <v>3</v>
      </c>
      <c r="AA15" s="393">
        <f t="shared" si="1"/>
        <v>3</v>
      </c>
      <c r="AB15" s="393">
        <f t="shared" si="1"/>
        <v>0</v>
      </c>
      <c r="AC15" s="393">
        <f t="shared" si="1"/>
        <v>9</v>
      </c>
      <c r="AD15" s="393">
        <f t="shared" si="1"/>
        <v>1</v>
      </c>
      <c r="AE15" s="393">
        <f t="shared" si="1"/>
        <v>2</v>
      </c>
      <c r="AF15" s="393">
        <f t="shared" si="1"/>
        <v>67</v>
      </c>
      <c r="AG15" s="393">
        <f t="shared" si="1"/>
        <v>62</v>
      </c>
      <c r="AH15" s="393">
        <f t="shared" si="1"/>
        <v>2</v>
      </c>
      <c r="AI15" s="393">
        <f t="shared" si="1"/>
        <v>2</v>
      </c>
      <c r="AJ15" s="393">
        <f t="shared" si="1"/>
        <v>19</v>
      </c>
      <c r="AK15" s="393">
        <f t="shared" si="1"/>
        <v>19</v>
      </c>
      <c r="AL15" s="393">
        <f t="shared" si="1"/>
        <v>14</v>
      </c>
      <c r="AM15" s="393">
        <f t="shared" si="1"/>
        <v>5</v>
      </c>
      <c r="AN15" s="393">
        <f t="shared" si="1"/>
        <v>4</v>
      </c>
      <c r="AO15" s="393">
        <f t="shared" si="1"/>
        <v>1</v>
      </c>
      <c r="AP15" s="393">
        <f t="shared" si="1"/>
        <v>1</v>
      </c>
      <c r="AQ15" s="393">
        <f t="shared" si="1"/>
        <v>3</v>
      </c>
    </row>
    <row r="16" spans="1:43" ht="18.75">
      <c r="A16" s="178"/>
      <c r="B16" s="179"/>
      <c r="C16" s="180"/>
      <c r="D16" s="180"/>
      <c r="E16" s="180"/>
      <c r="F16" s="180"/>
      <c r="G16" s="180"/>
      <c r="H16" s="179"/>
      <c r="I16" s="180"/>
      <c r="J16" s="180"/>
      <c r="K16" s="180"/>
      <c r="L16" s="180"/>
      <c r="M16" s="180"/>
      <c r="N16" s="179"/>
      <c r="O16" s="180"/>
      <c r="P16" s="180"/>
      <c r="Q16" s="180"/>
      <c r="R16" s="180"/>
      <c r="S16" s="180"/>
      <c r="T16" s="381"/>
      <c r="U16" s="381"/>
    </row>
    <row r="17" spans="1:43" ht="18.75">
      <c r="A17" s="178"/>
      <c r="B17" s="179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180"/>
      <c r="O17" s="389"/>
      <c r="P17" s="389"/>
      <c r="Q17" s="389"/>
      <c r="R17" s="389"/>
      <c r="S17" s="389"/>
    </row>
    <row r="18" spans="1:43" ht="56.25" customHeight="1">
      <c r="A18" s="530" t="s">
        <v>182</v>
      </c>
      <c r="B18" s="530"/>
      <c r="C18" s="530"/>
      <c r="D18" s="530"/>
      <c r="E18" s="530"/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530"/>
      <c r="Q18" s="530"/>
      <c r="R18" s="530"/>
      <c r="S18" s="530"/>
      <c r="T18" s="530"/>
      <c r="U18" s="530"/>
      <c r="X18" s="530" t="s">
        <v>182</v>
      </c>
      <c r="Y18" s="530"/>
      <c r="Z18" s="530"/>
      <c r="AA18" s="530"/>
      <c r="AB18" s="530"/>
      <c r="AC18" s="530"/>
      <c r="AD18" s="530"/>
      <c r="AE18" s="530"/>
      <c r="AF18" s="530"/>
      <c r="AG18" s="530"/>
      <c r="AH18" s="530"/>
      <c r="AI18" s="530"/>
      <c r="AJ18" s="530"/>
      <c r="AK18" s="530"/>
      <c r="AL18" s="530"/>
      <c r="AM18" s="530"/>
      <c r="AN18" s="530"/>
      <c r="AO18" s="530"/>
      <c r="AP18" s="530"/>
      <c r="AQ18" s="530"/>
    </row>
    <row r="19" spans="1:43" ht="18.75">
      <c r="A19" s="49"/>
      <c r="B19" s="49"/>
      <c r="C19" s="49"/>
      <c r="D19" s="49"/>
      <c r="E19" s="49"/>
      <c r="F19" s="49"/>
      <c r="G19" s="49"/>
    </row>
    <row r="20" spans="1:43" ht="36.6" customHeight="1"/>
    <row r="27" spans="1:43" ht="18.75">
      <c r="AH27" s="531"/>
      <c r="AI27" s="532"/>
    </row>
  </sheetData>
  <mergeCells count="53">
    <mergeCell ref="AL4:AL7"/>
    <mergeCell ref="AJ5:AK5"/>
    <mergeCell ref="AO5:AO7"/>
    <mergeCell ref="AP5:AP7"/>
    <mergeCell ref="AM4:AQ4"/>
    <mergeCell ref="AQ5:AQ7"/>
    <mergeCell ref="AN5:AN7"/>
    <mergeCell ref="AF4:AK4"/>
    <mergeCell ref="AK6:AK7"/>
    <mergeCell ref="AH27:AI27"/>
    <mergeCell ref="AH5:AI5"/>
    <mergeCell ref="AI6:AI7"/>
    <mergeCell ref="AF5:AG5"/>
    <mergeCell ref="AH6:AH7"/>
    <mergeCell ref="AF6:AF7"/>
    <mergeCell ref="AG6:AG7"/>
    <mergeCell ref="X18:AQ18"/>
    <mergeCell ref="AM5:AM7"/>
    <mergeCell ref="AJ6:AJ7"/>
    <mergeCell ref="A18:U18"/>
    <mergeCell ref="K6:M6"/>
    <mergeCell ref="O6:O7"/>
    <mergeCell ref="H6:H7"/>
    <mergeCell ref="D6:D7"/>
    <mergeCell ref="I6:I7"/>
    <mergeCell ref="N6:N7"/>
    <mergeCell ref="J6:J7"/>
    <mergeCell ref="AD5:AD7"/>
    <mergeCell ref="V4:W5"/>
    <mergeCell ref="Y4:AE4"/>
    <mergeCell ref="P6:P7"/>
    <mergeCell ref="V6:V7"/>
    <mergeCell ref="W6:W7"/>
    <mergeCell ref="N4:S5"/>
    <mergeCell ref="Q6:S6"/>
    <mergeCell ref="C6:C7"/>
    <mergeCell ref="AE5:AE7"/>
    <mergeCell ref="AC5:AC7"/>
    <mergeCell ref="Z5:Z7"/>
    <mergeCell ref="AB5:AB7"/>
    <mergeCell ref="Y5:Y7"/>
    <mergeCell ref="X4:X7"/>
    <mergeCell ref="AA5:AA7"/>
    <mergeCell ref="E1:G1"/>
    <mergeCell ref="E6:G6"/>
    <mergeCell ref="H4:M5"/>
    <mergeCell ref="A2:W2"/>
    <mergeCell ref="B4:G5"/>
    <mergeCell ref="A4:A7"/>
    <mergeCell ref="B6:B7"/>
    <mergeCell ref="U6:U7"/>
    <mergeCell ref="T6:T7"/>
    <mergeCell ref="T4:U5"/>
  </mergeCells>
  <phoneticPr fontId="15" type="noConversion"/>
  <printOptions horizontalCentered="1"/>
  <pageMargins left="0" right="0" top="0.39370078740157483" bottom="0.19685039370078741" header="0" footer="0"/>
  <pageSetup paperSize="9" scale="48" orientation="landscape" horizontalDpi="300" verticalDpi="300" r:id="rId1"/>
  <headerFooter alignWithMargins="0"/>
  <colBreaks count="1" manualBreakCount="1">
    <brk id="23" max="1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P18"/>
  <sheetViews>
    <sheetView view="pageBreakPreview" topLeftCell="A4" zoomScale="75" zoomScaleNormal="75" workbookViewId="0">
      <selection activeCell="A17" sqref="A17:F17"/>
    </sheetView>
  </sheetViews>
  <sheetFormatPr defaultRowHeight="12.75"/>
  <cols>
    <col min="1" max="1" width="5.5703125" customWidth="1"/>
    <col min="2" max="2" width="46.28515625" customWidth="1"/>
    <col min="3" max="3" width="22.7109375" customWidth="1"/>
    <col min="4" max="4" width="14.5703125" customWidth="1"/>
    <col min="5" max="5" width="19.28515625" customWidth="1"/>
    <col min="6" max="6" width="21.140625" customWidth="1"/>
    <col min="7" max="7" width="19.140625" customWidth="1"/>
    <col min="8" max="8" width="20.28515625" customWidth="1"/>
    <col min="9" max="12" width="16.85546875" customWidth="1"/>
    <col min="13" max="13" width="16.7109375" customWidth="1"/>
    <col min="14" max="14" width="23" customWidth="1"/>
  </cols>
  <sheetData>
    <row r="1" spans="1:16" ht="26.25" customHeight="1">
      <c r="M1" s="539" t="s">
        <v>161</v>
      </c>
      <c r="N1" s="539"/>
      <c r="O1" s="114"/>
      <c r="P1" s="114"/>
    </row>
    <row r="3" spans="1:16" ht="72" customHeight="1">
      <c r="A3" s="540" t="s">
        <v>177</v>
      </c>
      <c r="B3" s="540"/>
      <c r="C3" s="540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</row>
    <row r="4" spans="1:16" ht="29.25" customHeight="1">
      <c r="A4" s="156"/>
      <c r="B4" s="156"/>
      <c r="C4" s="156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1:16" ht="63" customHeight="1">
      <c r="A5" s="538" t="s">
        <v>92</v>
      </c>
      <c r="B5" s="538" t="s">
        <v>150</v>
      </c>
      <c r="C5" s="538" t="s">
        <v>107</v>
      </c>
      <c r="D5" s="538" t="s">
        <v>108</v>
      </c>
      <c r="E5" s="538" t="s">
        <v>157</v>
      </c>
      <c r="F5" s="538"/>
      <c r="G5" s="538" t="s">
        <v>109</v>
      </c>
      <c r="H5" s="538" t="s">
        <v>110</v>
      </c>
      <c r="I5" s="538" t="s">
        <v>148</v>
      </c>
      <c r="J5" s="538"/>
      <c r="K5" s="538"/>
      <c r="L5" s="538"/>
      <c r="M5" s="542" t="s">
        <v>158</v>
      </c>
      <c r="N5" s="542" t="s">
        <v>149</v>
      </c>
    </row>
    <row r="6" spans="1:16" ht="46.5" customHeight="1" thickBot="1">
      <c r="A6" s="538"/>
      <c r="B6" s="538"/>
      <c r="C6" s="538"/>
      <c r="D6" s="538"/>
      <c r="E6" s="538"/>
      <c r="F6" s="538"/>
      <c r="G6" s="538"/>
      <c r="H6" s="538"/>
      <c r="I6" s="224" t="s">
        <v>152</v>
      </c>
      <c r="J6" s="224" t="s">
        <v>153</v>
      </c>
      <c r="K6" s="224" t="s">
        <v>154</v>
      </c>
      <c r="L6" s="224" t="s">
        <v>151</v>
      </c>
      <c r="M6" s="543"/>
      <c r="N6" s="543"/>
    </row>
    <row r="7" spans="1:16" ht="33" customHeight="1">
      <c r="A7" s="537"/>
      <c r="B7" s="534"/>
      <c r="C7" s="534" t="s">
        <v>156</v>
      </c>
      <c r="D7" s="534"/>
      <c r="E7" s="465" t="s">
        <v>178</v>
      </c>
      <c r="F7" s="466"/>
      <c r="G7" s="158"/>
      <c r="H7" s="158"/>
      <c r="I7" s="158"/>
      <c r="J7" s="158"/>
      <c r="K7" s="158"/>
      <c r="L7" s="158"/>
      <c r="M7" s="158"/>
      <c r="N7" s="158"/>
    </row>
    <row r="8" spans="1:16" ht="18">
      <c r="A8" s="537"/>
      <c r="B8" s="535"/>
      <c r="C8" s="535"/>
      <c r="D8" s="535"/>
      <c r="E8" s="464">
        <v>2022</v>
      </c>
      <c r="F8" s="464">
        <v>2013</v>
      </c>
      <c r="G8" s="158"/>
      <c r="H8" s="158"/>
      <c r="I8" s="158"/>
      <c r="J8" s="158"/>
      <c r="K8" s="158"/>
      <c r="L8" s="158"/>
      <c r="M8" s="158"/>
      <c r="N8" s="158"/>
    </row>
    <row r="9" spans="1:16" ht="18">
      <c r="A9" s="537"/>
      <c r="B9" s="535"/>
      <c r="C9" s="535"/>
      <c r="D9" s="535"/>
      <c r="E9" s="464">
        <v>2023</v>
      </c>
      <c r="F9" s="464">
        <v>2013</v>
      </c>
      <c r="G9" s="158"/>
      <c r="H9" s="158"/>
      <c r="I9" s="158"/>
      <c r="J9" s="158"/>
      <c r="K9" s="158"/>
      <c r="L9" s="158"/>
      <c r="M9" s="158"/>
      <c r="N9" s="158"/>
    </row>
    <row r="10" spans="1:16" ht="18">
      <c r="A10" s="537"/>
      <c r="B10" s="535"/>
      <c r="C10" s="535"/>
      <c r="D10" s="535"/>
      <c r="E10" s="464">
        <v>2024</v>
      </c>
      <c r="F10" s="464">
        <v>2013</v>
      </c>
      <c r="G10" s="158"/>
      <c r="H10" s="158"/>
      <c r="I10" s="158"/>
      <c r="J10" s="158"/>
      <c r="K10" s="158"/>
      <c r="L10" s="158"/>
      <c r="M10" s="158"/>
      <c r="N10" s="158"/>
    </row>
    <row r="11" spans="1:16" ht="16.5" customHeight="1" thickBot="1">
      <c r="A11" s="537"/>
      <c r="B11" s="536"/>
      <c r="C11" s="536"/>
      <c r="D11" s="536"/>
      <c r="E11" s="464">
        <v>2025</v>
      </c>
      <c r="F11" s="464">
        <v>2013</v>
      </c>
      <c r="G11" s="158"/>
      <c r="H11" s="158"/>
      <c r="I11" s="158"/>
      <c r="J11" s="158"/>
      <c r="K11" s="158"/>
      <c r="L11" s="158"/>
      <c r="M11" s="158"/>
      <c r="N11" s="158"/>
    </row>
    <row r="12" spans="1:16" ht="33" customHeight="1">
      <c r="A12" s="537"/>
      <c r="B12" s="534"/>
      <c r="C12" s="534" t="s">
        <v>171</v>
      </c>
      <c r="D12" s="534"/>
      <c r="E12" s="465" t="s">
        <v>178</v>
      </c>
      <c r="F12" s="466"/>
      <c r="G12" s="158"/>
      <c r="H12" s="158"/>
      <c r="I12" s="158"/>
      <c r="J12" s="158"/>
      <c r="K12" s="158"/>
      <c r="L12" s="158"/>
      <c r="M12" s="158"/>
      <c r="N12" s="158"/>
    </row>
    <row r="13" spans="1:16" ht="18">
      <c r="A13" s="537"/>
      <c r="B13" s="535"/>
      <c r="C13" s="535"/>
      <c r="D13" s="535"/>
      <c r="E13" s="464">
        <v>2022</v>
      </c>
      <c r="F13" s="464">
        <v>2013</v>
      </c>
      <c r="G13" s="158"/>
      <c r="H13" s="158"/>
      <c r="I13" s="158"/>
      <c r="J13" s="158"/>
      <c r="K13" s="158"/>
      <c r="L13" s="158"/>
      <c r="M13" s="158"/>
      <c r="N13" s="158"/>
    </row>
    <row r="14" spans="1:16" ht="18">
      <c r="A14" s="537"/>
      <c r="B14" s="535"/>
      <c r="C14" s="535"/>
      <c r="D14" s="535"/>
      <c r="E14" s="464">
        <v>2023</v>
      </c>
      <c r="F14" s="464">
        <v>2013</v>
      </c>
      <c r="G14" s="158"/>
      <c r="H14" s="158"/>
      <c r="I14" s="158"/>
      <c r="J14" s="158"/>
      <c r="K14" s="158"/>
      <c r="L14" s="158"/>
      <c r="M14" s="158"/>
      <c r="N14" s="158"/>
    </row>
    <row r="15" spans="1:16" ht="18">
      <c r="A15" s="537"/>
      <c r="B15" s="535"/>
      <c r="C15" s="535"/>
      <c r="D15" s="535"/>
      <c r="E15" s="464">
        <v>2024</v>
      </c>
      <c r="F15" s="464">
        <v>2013</v>
      </c>
      <c r="G15" s="158"/>
      <c r="H15" s="158"/>
      <c r="I15" s="158"/>
      <c r="J15" s="158"/>
      <c r="K15" s="158"/>
      <c r="L15" s="158"/>
      <c r="M15" s="158"/>
      <c r="N15" s="158"/>
    </row>
    <row r="16" spans="1:16" ht="18">
      <c r="A16" s="537"/>
      <c r="B16" s="536" t="s">
        <v>155</v>
      </c>
      <c r="C16" s="536"/>
      <c r="D16" s="536"/>
      <c r="E16" s="464">
        <v>2025</v>
      </c>
      <c r="F16" s="464">
        <v>2013</v>
      </c>
      <c r="G16" s="158"/>
      <c r="H16" s="158"/>
      <c r="I16" s="158"/>
      <c r="J16" s="158"/>
      <c r="K16" s="158"/>
      <c r="L16" s="158"/>
      <c r="M16" s="158"/>
      <c r="N16" s="158"/>
    </row>
    <row r="17" spans="1:14" ht="30" customHeight="1">
      <c r="A17" s="533" t="s">
        <v>200</v>
      </c>
      <c r="B17" s="533"/>
      <c r="C17" s="533"/>
      <c r="D17" s="533"/>
      <c r="E17" s="533"/>
      <c r="F17" s="533"/>
      <c r="G17" s="181"/>
      <c r="H17" s="181"/>
      <c r="I17" s="189"/>
      <c r="J17" s="189"/>
      <c r="K17" s="189"/>
      <c r="L17" s="189"/>
      <c r="M17" s="181"/>
      <c r="N17" s="181"/>
    </row>
    <row r="18" spans="1:14" ht="27.75" customHeight="1">
      <c r="A18" s="533" t="s">
        <v>201</v>
      </c>
      <c r="B18" s="533"/>
      <c r="C18" s="533"/>
      <c r="D18" s="533"/>
      <c r="E18" s="533"/>
      <c r="F18" s="533"/>
      <c r="G18" s="181"/>
      <c r="H18" s="181"/>
      <c r="I18" s="189"/>
      <c r="J18" s="189"/>
      <c r="K18" s="189"/>
      <c r="L18" s="189"/>
      <c r="M18" s="181"/>
      <c r="N18" s="181"/>
    </row>
  </sheetData>
  <mergeCells count="32">
    <mergeCell ref="N5:N6"/>
    <mergeCell ref="H5:H6"/>
    <mergeCell ref="E12:F12"/>
    <mergeCell ref="E7:F7"/>
    <mergeCell ref="M1:N1"/>
    <mergeCell ref="A3:N3"/>
    <mergeCell ref="M5:M6"/>
    <mergeCell ref="A5:A6"/>
    <mergeCell ref="D5:D6"/>
    <mergeCell ref="B5:B6"/>
    <mergeCell ref="C5:C6"/>
    <mergeCell ref="E5:F6"/>
    <mergeCell ref="E10:F10"/>
    <mergeCell ref="E9:F9"/>
    <mergeCell ref="I5:L5"/>
    <mergeCell ref="G5:G6"/>
    <mergeCell ref="B12:B16"/>
    <mergeCell ref="E15:F15"/>
    <mergeCell ref="E16:F16"/>
    <mergeCell ref="E14:F14"/>
    <mergeCell ref="E8:F8"/>
    <mergeCell ref="E13:F13"/>
    <mergeCell ref="A18:F18"/>
    <mergeCell ref="B7:B11"/>
    <mergeCell ref="A7:A11"/>
    <mergeCell ref="E11:F11"/>
    <mergeCell ref="C7:C11"/>
    <mergeCell ref="D7:D11"/>
    <mergeCell ref="A12:A16"/>
    <mergeCell ref="C12:C16"/>
    <mergeCell ref="D12:D16"/>
    <mergeCell ref="A17:F17"/>
  </mergeCells>
  <phoneticPr fontId="15" type="noConversion"/>
  <printOptions horizontalCentered="1"/>
  <pageMargins left="0.23622047244094491" right="0.19685039370078741" top="0.98425196850393704" bottom="0.98425196850393704" header="0.51181102362204722" footer="0.51181102362204722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Прогноз 2023-2025 готов</vt:lpstr>
      <vt:lpstr>Приложение 2</vt:lpstr>
      <vt:lpstr>Прил 3 (расчет ИФО)</vt:lpstr>
      <vt:lpstr>Прил 4 (показатели предприятий)</vt:lpstr>
      <vt:lpstr>Прил 5 Прогноз по поселениям</vt:lpstr>
      <vt:lpstr>Прил 6 Инвестпроекты</vt:lpstr>
      <vt:lpstr>'Прил 3 (расчет ИФО)'!Заголовки_для_печати</vt:lpstr>
      <vt:lpstr>'Прил 5 Прогноз по поселениям'!Заголовки_для_печати</vt:lpstr>
      <vt:lpstr>'Приложение 2'!Заголовки_для_печати</vt:lpstr>
      <vt:lpstr>'Прогноз 2023-2025 готов'!Заголовки_для_печати</vt:lpstr>
      <vt:lpstr>'Прил 3 (расчет ИФО)'!Область_печати</vt:lpstr>
      <vt:lpstr>'Прил 4 (показатели предприятий)'!Область_печати</vt:lpstr>
      <vt:lpstr>'Прил 5 Прогноз по поселениям'!Область_печати</vt:lpstr>
      <vt:lpstr>'Прил 6 Инвестпроекты'!Область_печати</vt:lpstr>
      <vt:lpstr>'Приложение 2'!Область_печати</vt:lpstr>
      <vt:lpstr>'Прогноз 2023-2025 готов'!Область_печати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Vera</cp:lastModifiedBy>
  <cp:lastPrinted>2022-07-20T01:32:26Z</cp:lastPrinted>
  <dcterms:created xsi:type="dcterms:W3CDTF">2006-03-06T08:26:24Z</dcterms:created>
  <dcterms:modified xsi:type="dcterms:W3CDTF">2022-09-27T01:57:00Z</dcterms:modified>
</cp:coreProperties>
</file>